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drawings/drawing4.xml" ContentType="application/vnd.openxmlformats-officedocument.drawing+xml"/>
  <Override PartName="/xl/worksheets/sheet5.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3040" windowHeight="9192" activeTab="0"/>
  </bookViews>
  <sheets>
    <sheet name="Calculation" sheetId="1" r:id="rId1"/>
    <sheet name="Table 1" sheetId="2" r:id="rId2"/>
    <sheet name="Table 2" sheetId="3" r:id="rId3"/>
    <sheet name="Table 3" sheetId="4" r:id="rId4"/>
    <sheet name="Help" sheetId="5" r:id="rId5"/>
  </sheets>
  <definedNames>
    <definedName name="_xlnm.Print_Area" localSheetId="0">'Calculation'!$A$1:$F$68</definedName>
    <definedName name="_xlnm.Print_Area" localSheetId="1">'Table 1'!$A$1:$E$56</definedName>
    <definedName name="_xlnm.Print_Area" localSheetId="2">'Table 2'!$A$1:$D$34</definedName>
  </definedNames>
  <calcPr fullCalcOnLoad="1"/>
</workbook>
</file>

<file path=xl/sharedStrings.xml><?xml version="1.0" encoding="utf-8"?>
<sst xmlns="http://schemas.openxmlformats.org/spreadsheetml/2006/main" count="284" uniqueCount="264">
  <si>
    <t>Farm name:</t>
  </si>
  <si>
    <t>Manure Production period:</t>
  </si>
  <si>
    <t>Starting date:</t>
  </si>
  <si>
    <t>Ending date:</t>
  </si>
  <si>
    <t>A.</t>
  </si>
  <si>
    <t>Total days in manure production period:</t>
  </si>
  <si>
    <t>Livestock Information</t>
  </si>
  <si>
    <t>B.</t>
  </si>
  <si>
    <t>Livestock group</t>
  </si>
  <si>
    <t>C.</t>
  </si>
  <si>
    <t>Average weight (lbs.)</t>
  </si>
  <si>
    <t>D.</t>
  </si>
  <si>
    <t>E.</t>
  </si>
  <si>
    <t>F.</t>
  </si>
  <si>
    <t>G.</t>
  </si>
  <si>
    <t>H.</t>
  </si>
  <si>
    <t>I.</t>
  </si>
  <si>
    <t>J.</t>
  </si>
  <si>
    <t>Bedding Estimation</t>
  </si>
  <si>
    <t>K.</t>
  </si>
  <si>
    <t>Bedding type (straw, sawdust, etc.)</t>
  </si>
  <si>
    <t>L.</t>
  </si>
  <si>
    <t>M.</t>
  </si>
  <si>
    <t>N.</t>
  </si>
  <si>
    <t>Uncollected  Manure (Deposited on Pasture)</t>
  </si>
  <si>
    <t>O.</t>
  </si>
  <si>
    <t>Collected Solid Waste (Manure And Bedding)</t>
  </si>
  <si>
    <t>P.</t>
  </si>
  <si>
    <t>Q.</t>
  </si>
  <si>
    <r>
      <t xml:space="preserve">Weight of manure/AU/day (lbs.)                                      (see </t>
    </r>
    <r>
      <rPr>
        <b/>
        <sz val="12"/>
        <rFont val="Arial"/>
        <family val="2"/>
      </rPr>
      <t>Table 1</t>
    </r>
    <r>
      <rPr>
        <sz val="12"/>
        <rFont val="Arial"/>
        <family val="2"/>
      </rPr>
      <t>.)</t>
    </r>
  </si>
  <si>
    <t>Table 1. MANURE PRODUCTION RATES*</t>
  </si>
  <si>
    <t>Table 2. Density of Bedding Materials</t>
  </si>
  <si>
    <t>Loose Bedding Material</t>
  </si>
  <si>
    <t>Description</t>
  </si>
  <si>
    <t>Dairy</t>
  </si>
  <si>
    <t>Ground limestone</t>
  </si>
  <si>
    <t>Soil</t>
  </si>
  <si>
    <t>Other Legume Hay</t>
  </si>
  <si>
    <t>Beef</t>
  </si>
  <si>
    <t>Baled Bedding Material</t>
  </si>
  <si>
    <t>Density (lbs/cu. ft.)</t>
  </si>
  <si>
    <t>Swine</t>
  </si>
  <si>
    <t>Chopped Bedding Material</t>
  </si>
  <si>
    <t>MANURE QUANTITY ESTIMATION</t>
  </si>
  <si>
    <t>R.</t>
  </si>
  <si>
    <t>S.</t>
  </si>
  <si>
    <t>T.</t>
  </si>
  <si>
    <t>U.</t>
  </si>
  <si>
    <t>V.</t>
  </si>
  <si>
    <t>W.</t>
  </si>
  <si>
    <r>
      <t xml:space="preserve">Volume of liquid manure/AU/day (cubic feet) (See </t>
    </r>
    <r>
      <rPr>
        <b/>
        <sz val="12"/>
        <rFont val="Arial"/>
        <family val="2"/>
      </rPr>
      <t>Table 1</t>
    </r>
    <r>
      <rPr>
        <sz val="12"/>
        <rFont val="Arial"/>
        <family val="2"/>
      </rPr>
      <t xml:space="preserve">)                                           </t>
    </r>
  </si>
  <si>
    <t>X.</t>
  </si>
  <si>
    <t>Y.</t>
  </si>
  <si>
    <t>Z.</t>
  </si>
  <si>
    <t>Volume of washwater per day (gallons)</t>
  </si>
  <si>
    <t>Collected Liquid Manure and Bedding</t>
  </si>
  <si>
    <t>Fraction of manure collected as liquid waste                                                                  (expressed as a decimal)</t>
  </si>
  <si>
    <t>(Use when both solid and liquid manure are generated by a single livestock group)</t>
  </si>
  <si>
    <r>
      <t>Animal units (AU)                                                   [(</t>
    </r>
    <r>
      <rPr>
        <b/>
        <sz val="12"/>
        <rFont val="Arial"/>
        <family val="2"/>
      </rPr>
      <t>C</t>
    </r>
    <r>
      <rPr>
        <sz val="12"/>
        <rFont val="Arial"/>
        <family val="2"/>
      </rPr>
      <t xml:space="preserve"> x </t>
    </r>
    <r>
      <rPr>
        <b/>
        <sz val="12"/>
        <rFont val="Arial"/>
        <family val="2"/>
      </rPr>
      <t>D</t>
    </r>
    <r>
      <rPr>
        <sz val="12"/>
        <rFont val="Arial"/>
        <family val="2"/>
      </rPr>
      <t>)/1000]</t>
    </r>
  </si>
  <si>
    <t>Hours per day confined</t>
  </si>
  <si>
    <t>AA.</t>
  </si>
  <si>
    <t>BB.</t>
  </si>
  <si>
    <t>CC.</t>
  </si>
  <si>
    <t>DD.</t>
  </si>
  <si>
    <t>EE.</t>
  </si>
  <si>
    <t>FF.</t>
  </si>
  <si>
    <r>
      <t xml:space="preserve">Volume of bedding this production period (cu.ft.). (If weight of bedding is known, proceed to </t>
    </r>
    <r>
      <rPr>
        <b/>
        <sz val="12"/>
        <rFont val="Arial"/>
        <family val="2"/>
      </rPr>
      <t>Q</t>
    </r>
    <r>
      <rPr>
        <sz val="12"/>
        <rFont val="Arial"/>
        <family val="2"/>
      </rPr>
      <t xml:space="preserve"> and enter it directly.)</t>
    </r>
  </si>
  <si>
    <r>
      <t>Weight of bedding (tons)                                        [(</t>
    </r>
    <r>
      <rPr>
        <b/>
        <sz val="12"/>
        <rFont val="Arial"/>
        <family val="2"/>
      </rPr>
      <t>O</t>
    </r>
    <r>
      <rPr>
        <sz val="12"/>
        <rFont val="Arial"/>
        <family val="2"/>
      </rPr>
      <t xml:space="preserve"> x </t>
    </r>
    <r>
      <rPr>
        <b/>
        <sz val="12"/>
        <rFont val="Arial"/>
        <family val="2"/>
      </rPr>
      <t>P</t>
    </r>
    <r>
      <rPr>
        <sz val="12"/>
        <rFont val="Arial"/>
        <family val="2"/>
      </rPr>
      <t>)/2000]</t>
    </r>
  </si>
  <si>
    <r>
      <t>Weight of manure on pasture (tons)                                               [(</t>
    </r>
    <r>
      <rPr>
        <b/>
        <sz val="12"/>
        <rFont val="Arial"/>
        <family val="2"/>
      </rPr>
      <t>E</t>
    </r>
    <r>
      <rPr>
        <sz val="12"/>
        <rFont val="Arial"/>
        <family val="2"/>
      </rPr>
      <t xml:space="preserve"> x </t>
    </r>
    <r>
      <rPr>
        <b/>
        <sz val="12"/>
        <rFont val="Arial"/>
        <family val="2"/>
      </rPr>
      <t>L</t>
    </r>
    <r>
      <rPr>
        <sz val="12"/>
        <rFont val="Arial"/>
        <family val="2"/>
      </rPr>
      <t xml:space="preserve"> x </t>
    </r>
    <r>
      <rPr>
        <b/>
        <sz val="12"/>
        <rFont val="Arial"/>
        <family val="2"/>
      </rPr>
      <t>M</t>
    </r>
    <r>
      <rPr>
        <sz val="12"/>
        <rFont val="Arial"/>
        <family val="2"/>
      </rPr>
      <t>)/2000]</t>
    </r>
  </si>
  <si>
    <r>
      <t>Weight of collected manure (tons)                                             [</t>
    </r>
    <r>
      <rPr>
        <b/>
        <sz val="12"/>
        <rFont val="Arial"/>
        <family val="2"/>
      </rPr>
      <t>E</t>
    </r>
    <r>
      <rPr>
        <sz val="12"/>
        <rFont val="Arial"/>
        <family val="2"/>
      </rPr>
      <t xml:space="preserve"> x (</t>
    </r>
    <r>
      <rPr>
        <b/>
        <sz val="12"/>
        <rFont val="Arial"/>
        <family val="2"/>
      </rPr>
      <t>J</t>
    </r>
    <r>
      <rPr>
        <sz val="12"/>
        <rFont val="Arial"/>
        <family val="2"/>
      </rPr>
      <t xml:space="preserve"> - (</t>
    </r>
    <r>
      <rPr>
        <b/>
        <sz val="12"/>
        <rFont val="Arial"/>
        <family val="2"/>
      </rPr>
      <t>J x K</t>
    </r>
    <r>
      <rPr>
        <sz val="12"/>
        <rFont val="Arial"/>
        <family val="2"/>
      </rPr>
      <t xml:space="preserve">)) x </t>
    </r>
    <r>
      <rPr>
        <b/>
        <sz val="12"/>
        <rFont val="Arial"/>
        <family val="2"/>
      </rPr>
      <t>M</t>
    </r>
    <r>
      <rPr>
        <sz val="12"/>
        <rFont val="Arial"/>
        <family val="2"/>
      </rPr>
      <t>]/2000]</t>
    </r>
  </si>
  <si>
    <r>
      <t>Weight  of collected manure &amp; bedding (tons)                                                                  [</t>
    </r>
    <r>
      <rPr>
        <b/>
        <sz val="12"/>
        <rFont val="Arial"/>
        <family val="2"/>
      </rPr>
      <t>Q</t>
    </r>
    <r>
      <rPr>
        <sz val="12"/>
        <rFont val="Arial"/>
        <family val="2"/>
      </rPr>
      <t xml:space="preserve"> - (</t>
    </r>
    <r>
      <rPr>
        <b/>
        <sz val="12"/>
        <rFont val="Arial"/>
        <family val="2"/>
      </rPr>
      <t>Q</t>
    </r>
    <r>
      <rPr>
        <sz val="12"/>
        <rFont val="Arial"/>
        <family val="2"/>
      </rPr>
      <t xml:space="preserve"> x </t>
    </r>
    <r>
      <rPr>
        <b/>
        <sz val="12"/>
        <rFont val="Arial"/>
        <family val="2"/>
      </rPr>
      <t>R</t>
    </r>
    <r>
      <rPr>
        <sz val="12"/>
        <rFont val="Arial"/>
        <family val="2"/>
      </rPr>
      <t xml:space="preserve">) + </t>
    </r>
    <r>
      <rPr>
        <b/>
        <sz val="12"/>
        <rFont val="Arial"/>
        <family val="2"/>
      </rPr>
      <t>T]</t>
    </r>
  </si>
  <si>
    <r>
      <t>Volume of liquid manure collected (cubic feet)                                                                     [</t>
    </r>
    <r>
      <rPr>
        <b/>
        <sz val="12"/>
        <rFont val="Arial"/>
        <family val="2"/>
      </rPr>
      <t>E</t>
    </r>
    <r>
      <rPr>
        <sz val="12"/>
        <rFont val="Arial"/>
        <family val="2"/>
      </rPr>
      <t xml:space="preserve"> x (</t>
    </r>
    <r>
      <rPr>
        <b/>
        <sz val="12"/>
        <rFont val="Arial"/>
        <family val="2"/>
      </rPr>
      <t>J</t>
    </r>
    <r>
      <rPr>
        <sz val="12"/>
        <rFont val="Arial"/>
        <family val="2"/>
      </rPr>
      <t xml:space="preserve"> x </t>
    </r>
    <r>
      <rPr>
        <b/>
        <sz val="12"/>
        <rFont val="Arial"/>
        <family val="2"/>
      </rPr>
      <t>K</t>
    </r>
    <r>
      <rPr>
        <sz val="12"/>
        <rFont val="Arial"/>
        <family val="2"/>
      </rPr>
      <t xml:space="preserve">) x </t>
    </r>
    <r>
      <rPr>
        <b/>
        <sz val="12"/>
        <rFont val="Arial"/>
        <family val="2"/>
      </rPr>
      <t>V</t>
    </r>
    <r>
      <rPr>
        <sz val="12"/>
        <rFont val="Arial"/>
        <family val="2"/>
      </rPr>
      <t>]</t>
    </r>
  </si>
  <si>
    <r>
      <t>Volume of collected liquid manure &amp; bedding collected with liquid (cubic feet)                             [</t>
    </r>
    <r>
      <rPr>
        <b/>
        <sz val="12"/>
        <rFont val="Arial"/>
        <family val="2"/>
      </rPr>
      <t>0.5</t>
    </r>
    <r>
      <rPr>
        <sz val="12"/>
        <rFont val="Arial"/>
        <family val="2"/>
      </rPr>
      <t xml:space="preserve"> x (</t>
    </r>
    <r>
      <rPr>
        <b/>
        <sz val="12"/>
        <rFont val="Arial"/>
        <family val="2"/>
      </rPr>
      <t>O</t>
    </r>
    <r>
      <rPr>
        <sz val="12"/>
        <rFont val="Arial"/>
        <family val="2"/>
      </rPr>
      <t xml:space="preserve"> x </t>
    </r>
    <r>
      <rPr>
        <b/>
        <sz val="12"/>
        <rFont val="Arial"/>
        <family val="2"/>
      </rPr>
      <t>R</t>
    </r>
    <r>
      <rPr>
        <sz val="12"/>
        <rFont val="Arial"/>
        <family val="2"/>
      </rPr>
      <t xml:space="preserve">) + </t>
    </r>
    <r>
      <rPr>
        <b/>
        <sz val="12"/>
        <rFont val="Arial"/>
        <family val="2"/>
      </rPr>
      <t>W]</t>
    </r>
  </si>
  <si>
    <t># of animals</t>
  </si>
  <si>
    <t>Full days confined during manure production period</t>
  </si>
  <si>
    <t>Days partially confined during manure production period</t>
  </si>
  <si>
    <t>Fraction of bedding collected with liquid waste (expressed as a decimal)</t>
  </si>
  <si>
    <r>
      <t>Volume of washwater collected during manure production period (gallons) (</t>
    </r>
    <r>
      <rPr>
        <b/>
        <sz val="12"/>
        <rFont val="Arial"/>
        <family val="2"/>
      </rPr>
      <t>AA</t>
    </r>
    <r>
      <rPr>
        <sz val="12"/>
        <rFont val="Arial"/>
        <family val="2"/>
      </rPr>
      <t xml:space="preserve"> x </t>
    </r>
    <r>
      <rPr>
        <b/>
        <sz val="12"/>
        <rFont val="Arial"/>
        <family val="2"/>
      </rPr>
      <t>A</t>
    </r>
    <r>
      <rPr>
        <sz val="12"/>
        <rFont val="Arial"/>
        <family val="2"/>
      </rPr>
      <t>)</t>
    </r>
  </si>
  <si>
    <r>
      <t>Volume of waste collected (gallons) (</t>
    </r>
    <r>
      <rPr>
        <b/>
        <sz val="12"/>
        <rFont val="Arial"/>
        <family val="2"/>
      </rPr>
      <t>Y</t>
    </r>
    <r>
      <rPr>
        <sz val="12"/>
        <rFont val="Arial"/>
        <family val="2"/>
      </rPr>
      <t xml:space="preserve"> x 7.481)</t>
    </r>
  </si>
  <si>
    <r>
      <t>Density (lbs/ft</t>
    </r>
    <r>
      <rPr>
        <vertAlign val="superscript"/>
        <sz val="16"/>
        <rFont val="Arial"/>
        <family val="2"/>
      </rPr>
      <t>3</t>
    </r>
    <r>
      <rPr>
        <sz val="16"/>
        <rFont val="Arial"/>
        <family val="2"/>
      </rPr>
      <t>)</t>
    </r>
  </si>
  <si>
    <t>County</t>
  </si>
  <si>
    <t>Allegany</t>
  </si>
  <si>
    <t>Cumberland</t>
  </si>
  <si>
    <t>Anne Arundel</t>
  </si>
  <si>
    <t>Annapolis</t>
  </si>
  <si>
    <t>Baltimore</t>
  </si>
  <si>
    <t>Calvert</t>
  </si>
  <si>
    <t>Caroline</t>
  </si>
  <si>
    <t>Carroll</t>
  </si>
  <si>
    <t>Frederick</t>
  </si>
  <si>
    <t>Charles</t>
  </si>
  <si>
    <t>Cecil</t>
  </si>
  <si>
    <t>Dorchester</t>
  </si>
  <si>
    <t>Cambridge</t>
  </si>
  <si>
    <t>Garrett</t>
  </si>
  <si>
    <t>Harford</t>
  </si>
  <si>
    <t>Howard</t>
  </si>
  <si>
    <t>Kent</t>
  </si>
  <si>
    <t>Montgomery</t>
  </si>
  <si>
    <t>Somerset</t>
  </si>
  <si>
    <t>Talbot</t>
  </si>
  <si>
    <t>Washington</t>
  </si>
  <si>
    <t>Hagerstown</t>
  </si>
  <si>
    <t>Wicomico</t>
  </si>
  <si>
    <t>Salisbury</t>
  </si>
  <si>
    <t>Worcester</t>
  </si>
  <si>
    <t>Snow Hill</t>
  </si>
  <si>
    <t>Straw</t>
  </si>
  <si>
    <t>Wood shavings</t>
  </si>
  <si>
    <t>Sawdust</t>
  </si>
  <si>
    <t>Sand</t>
  </si>
  <si>
    <t>Non-Legume hay</t>
  </si>
  <si>
    <t>Alfalfa</t>
  </si>
  <si>
    <t>Newspapers</t>
  </si>
  <si>
    <r>
      <t xml:space="preserve">Day equivalents partially confined </t>
    </r>
    <r>
      <rPr>
        <b/>
        <sz val="12"/>
        <rFont val="Arial"/>
        <family val="2"/>
      </rPr>
      <t>(G * H)/24</t>
    </r>
  </si>
  <si>
    <r>
      <t>Total day equivalents confined                                               (</t>
    </r>
    <r>
      <rPr>
        <b/>
        <sz val="12"/>
        <rFont val="Arial"/>
        <family val="2"/>
      </rPr>
      <t>F</t>
    </r>
    <r>
      <rPr>
        <sz val="12"/>
        <rFont val="Arial"/>
        <family val="2"/>
      </rPr>
      <t xml:space="preserve"> + </t>
    </r>
    <r>
      <rPr>
        <b/>
        <sz val="12"/>
        <rFont val="Arial"/>
        <family val="2"/>
      </rPr>
      <t>I</t>
    </r>
    <r>
      <rPr>
        <sz val="12"/>
        <rFont val="Arial"/>
        <family val="2"/>
      </rPr>
      <t>)</t>
    </r>
  </si>
  <si>
    <r>
      <t>Total day equivalents unconfined on pasture                                            (</t>
    </r>
    <r>
      <rPr>
        <b/>
        <sz val="12"/>
        <rFont val="Arial"/>
        <family val="2"/>
      </rPr>
      <t>A</t>
    </r>
    <r>
      <rPr>
        <sz val="12"/>
        <rFont val="Arial"/>
        <family val="2"/>
      </rPr>
      <t xml:space="preserve"> - </t>
    </r>
    <r>
      <rPr>
        <b/>
        <sz val="12"/>
        <rFont val="Arial"/>
        <family val="2"/>
      </rPr>
      <t>J</t>
    </r>
    <r>
      <rPr>
        <sz val="12"/>
        <rFont val="Arial"/>
        <family val="2"/>
      </rPr>
      <t>)</t>
    </r>
  </si>
  <si>
    <t>Rainfall Data (inches) for Maryland Counties (average in inches)</t>
  </si>
  <si>
    <t>Source:  USDA / NRCS AWM SOFTWARE</t>
  </si>
  <si>
    <t>25 yr-</t>
  </si>
  <si>
    <t>24 hr</t>
  </si>
  <si>
    <t>Yearly</t>
  </si>
  <si>
    <t>April-Sept</t>
  </si>
  <si>
    <t>Oct-March</t>
  </si>
  <si>
    <t>Station</t>
  </si>
  <si>
    <t>event</t>
  </si>
  <si>
    <t>Jan</t>
  </si>
  <si>
    <t>Feb</t>
  </si>
  <si>
    <t>March</t>
  </si>
  <si>
    <t>April</t>
  </si>
  <si>
    <t>May</t>
  </si>
  <si>
    <t>June</t>
  </si>
  <si>
    <t>July</t>
  </si>
  <si>
    <t>Aug</t>
  </si>
  <si>
    <t>Sept</t>
  </si>
  <si>
    <t>Oct</t>
  </si>
  <si>
    <t>Nov</t>
  </si>
  <si>
    <t>Dec</t>
  </si>
  <si>
    <t>Total</t>
  </si>
  <si>
    <t>Cockeysville</t>
  </si>
  <si>
    <t>Prince Frederick</t>
  </si>
  <si>
    <t>Denton</t>
  </si>
  <si>
    <t>Westminster</t>
  </si>
  <si>
    <t>Elkton</t>
  </si>
  <si>
    <t>La Plata</t>
  </si>
  <si>
    <t>Mt. Lake Park</t>
  </si>
  <si>
    <t>Forest Hill</t>
  </si>
  <si>
    <t>Woodbine</t>
  </si>
  <si>
    <t>Chestertown</t>
  </si>
  <si>
    <t>Derwood</t>
  </si>
  <si>
    <t>Prince George's</t>
  </si>
  <si>
    <t>Upper Marlboro</t>
  </si>
  <si>
    <t>Queen Anne's</t>
  </si>
  <si>
    <t>Centreville</t>
  </si>
  <si>
    <t>Prince Anne</t>
  </si>
  <si>
    <t>St Mary's</t>
  </si>
  <si>
    <t>Leonardtown</t>
  </si>
  <si>
    <t>Easton</t>
  </si>
  <si>
    <r>
      <t xml:space="preserve">Inches of rain during manure production period (see </t>
    </r>
    <r>
      <rPr>
        <b/>
        <sz val="12"/>
        <rFont val="Arial"/>
        <family val="2"/>
      </rPr>
      <t>Table 3</t>
    </r>
    <r>
      <rPr>
        <sz val="12"/>
        <rFont val="Arial"/>
        <family val="2"/>
      </rPr>
      <t>.)</t>
    </r>
  </si>
  <si>
    <t>GG.</t>
  </si>
  <si>
    <t>AGRICULTURAL NUTRIENT MANAGEMENT PROGRAM</t>
  </si>
  <si>
    <r>
      <t xml:space="preserve">Density of bedding (lbs. per cu.ft.)                   (see </t>
    </r>
    <r>
      <rPr>
        <b/>
        <sz val="12"/>
        <rFont val="Arial"/>
        <family val="2"/>
      </rPr>
      <t>Table 2</t>
    </r>
    <r>
      <rPr>
        <sz val="12"/>
        <rFont val="Arial"/>
        <family val="2"/>
      </rPr>
      <t>.)</t>
    </r>
  </si>
  <si>
    <t>Drainage area (square feet)</t>
  </si>
  <si>
    <t>HH.</t>
  </si>
  <si>
    <t>Storage structure area (square feet)</t>
  </si>
  <si>
    <r>
      <t>Total volume of collected liquid manure &amp; bedding (cubic feet)                                                 [</t>
    </r>
    <r>
      <rPr>
        <b/>
        <sz val="12"/>
        <rFont val="Arial"/>
        <family val="2"/>
      </rPr>
      <t>X1 +X2 + X3]*</t>
    </r>
  </si>
  <si>
    <t>* Adding these liquid manure sources is legitimate if they all feed into the same liquid manure storage system</t>
  </si>
  <si>
    <t>** Required for CAFOs/CNMPs</t>
  </si>
  <si>
    <r>
      <t xml:space="preserve">Inches of rain during a 25yr - 24 hr storm (see </t>
    </r>
    <r>
      <rPr>
        <b/>
        <sz val="12"/>
        <rFont val="Arial"/>
        <family val="2"/>
      </rPr>
      <t>Table 3</t>
    </r>
    <r>
      <rPr>
        <sz val="12"/>
        <rFont val="Arial"/>
        <family val="2"/>
      </rPr>
      <t>.)*</t>
    </r>
    <r>
      <rPr>
        <b/>
        <sz val="12"/>
        <rFont val="Arial"/>
        <family val="2"/>
      </rPr>
      <t>*</t>
    </r>
  </si>
  <si>
    <r>
      <t xml:space="preserve">Volume of rainfall collected (gallons)                                                                                                     [(0.6 x </t>
    </r>
    <r>
      <rPr>
        <b/>
        <sz val="12"/>
        <rFont val="Arial"/>
        <family val="2"/>
      </rPr>
      <t>CC</t>
    </r>
    <r>
      <rPr>
        <sz val="12"/>
        <rFont val="Arial"/>
        <family val="2"/>
      </rPr>
      <t xml:space="preserve"> x </t>
    </r>
    <r>
      <rPr>
        <b/>
        <sz val="12"/>
        <rFont val="Arial"/>
        <family val="2"/>
      </rPr>
      <t>DD</t>
    </r>
    <r>
      <rPr>
        <sz val="12"/>
        <rFont val="Arial"/>
        <family val="2"/>
      </rPr>
      <t xml:space="preserve">) + (FF x DD) + (0.75 x </t>
    </r>
    <r>
      <rPr>
        <b/>
        <sz val="12"/>
        <rFont val="Arial"/>
        <family val="2"/>
      </rPr>
      <t>CC</t>
    </r>
    <r>
      <rPr>
        <sz val="12"/>
        <rFont val="Arial"/>
        <family val="2"/>
      </rPr>
      <t xml:space="preserve"> x </t>
    </r>
    <r>
      <rPr>
        <b/>
        <sz val="12"/>
        <rFont val="Arial"/>
        <family val="2"/>
      </rPr>
      <t>EE**) + (FF x EE**)</t>
    </r>
    <r>
      <rPr>
        <sz val="12"/>
        <rFont val="Arial"/>
        <family val="2"/>
      </rPr>
      <t>] x 7.481 / 12</t>
    </r>
  </si>
  <si>
    <r>
      <t>Total volume of liquid waste collected (gallons) (</t>
    </r>
    <r>
      <rPr>
        <b/>
        <sz val="12"/>
        <rFont val="Arial"/>
        <family val="2"/>
      </rPr>
      <t>Z</t>
    </r>
    <r>
      <rPr>
        <sz val="12"/>
        <rFont val="Arial"/>
        <family val="2"/>
      </rPr>
      <t xml:space="preserve"> + </t>
    </r>
    <r>
      <rPr>
        <b/>
        <sz val="12"/>
        <rFont val="Arial"/>
        <family val="2"/>
      </rPr>
      <t>BB</t>
    </r>
    <r>
      <rPr>
        <sz val="12"/>
        <rFont val="Arial"/>
        <family val="2"/>
      </rPr>
      <t xml:space="preserve"> + </t>
    </r>
    <r>
      <rPr>
        <b/>
        <sz val="12"/>
        <rFont val="Arial"/>
        <family val="2"/>
      </rPr>
      <t>GG</t>
    </r>
    <r>
      <rPr>
        <sz val="12"/>
        <rFont val="Arial"/>
        <family val="2"/>
      </rPr>
      <t>)</t>
    </r>
  </si>
  <si>
    <t>Values are approximate.</t>
  </si>
  <si>
    <r>
      <t>#</t>
    </r>
    <r>
      <rPr>
        <sz val="16"/>
        <rFont val="Arial"/>
        <family val="0"/>
      </rPr>
      <t xml:space="preserve"> USDA/NRCS </t>
    </r>
    <r>
      <rPr>
        <i/>
        <sz val="16"/>
        <rFont val="Arial"/>
        <family val="2"/>
      </rPr>
      <t>Agricultural Waste Management Field Handbook</t>
    </r>
  </si>
  <si>
    <r>
      <t xml:space="preserve">* </t>
    </r>
    <r>
      <rPr>
        <i/>
        <sz val="16"/>
        <rFont val="Arial"/>
        <family val="2"/>
      </rPr>
      <t>Manure Characteristics</t>
    </r>
    <r>
      <rPr>
        <sz val="16"/>
        <rFont val="Arial"/>
        <family val="0"/>
      </rPr>
      <t>, MWPS-18, Manure Management Systems Series</t>
    </r>
  </si>
  <si>
    <t>March 2002, ANMP, UMCP</t>
  </si>
  <si>
    <r>
      <t xml:space="preserve">2.5 </t>
    </r>
    <r>
      <rPr>
        <vertAlign val="superscript"/>
        <sz val="16"/>
        <rFont val="Arial"/>
        <family val="2"/>
      </rPr>
      <t>*#</t>
    </r>
  </si>
  <si>
    <r>
      <t xml:space="preserve">9 </t>
    </r>
    <r>
      <rPr>
        <vertAlign val="superscript"/>
        <sz val="16"/>
        <rFont val="Arial"/>
        <family val="2"/>
      </rPr>
      <t>*#</t>
    </r>
  </si>
  <si>
    <r>
      <t xml:space="preserve">12 </t>
    </r>
    <r>
      <rPr>
        <vertAlign val="superscript"/>
        <sz val="16"/>
        <rFont val="Arial"/>
        <family val="2"/>
      </rPr>
      <t>*#</t>
    </r>
  </si>
  <si>
    <r>
      <t xml:space="preserve">105 </t>
    </r>
    <r>
      <rPr>
        <vertAlign val="superscript"/>
        <sz val="16"/>
        <rFont val="Arial"/>
        <family val="2"/>
      </rPr>
      <t>*#</t>
    </r>
  </si>
  <si>
    <r>
      <t xml:space="preserve">4 </t>
    </r>
    <r>
      <rPr>
        <vertAlign val="superscript"/>
        <sz val="16"/>
        <rFont val="Arial"/>
        <family val="2"/>
      </rPr>
      <t>*#</t>
    </r>
  </si>
  <si>
    <r>
      <t xml:space="preserve">7 </t>
    </r>
    <r>
      <rPr>
        <vertAlign val="superscript"/>
        <sz val="16"/>
        <rFont val="Arial"/>
        <family val="2"/>
      </rPr>
      <t>*#</t>
    </r>
  </si>
  <si>
    <r>
      <t>6</t>
    </r>
    <r>
      <rPr>
        <vertAlign val="superscript"/>
        <sz val="16"/>
        <rFont val="Arial"/>
        <family val="2"/>
      </rPr>
      <t xml:space="preserve"> *#</t>
    </r>
  </si>
  <si>
    <r>
      <t xml:space="preserve">4 </t>
    </r>
    <r>
      <rPr>
        <vertAlign val="superscript"/>
        <sz val="16"/>
        <rFont val="Arial"/>
        <family val="2"/>
      </rPr>
      <t>*</t>
    </r>
  </si>
  <si>
    <r>
      <t xml:space="preserve">4.25 </t>
    </r>
    <r>
      <rPr>
        <vertAlign val="superscript"/>
        <sz val="16"/>
        <rFont val="Arial"/>
        <family val="2"/>
      </rPr>
      <t>#</t>
    </r>
  </si>
  <si>
    <r>
      <t xml:space="preserve">95 </t>
    </r>
    <r>
      <rPr>
        <vertAlign val="superscript"/>
        <sz val="16"/>
        <rFont val="Arial"/>
        <family val="2"/>
      </rPr>
      <t>#</t>
    </r>
  </si>
  <si>
    <r>
      <t xml:space="preserve">75 </t>
    </r>
    <r>
      <rPr>
        <vertAlign val="superscript"/>
        <sz val="16"/>
        <rFont val="Arial"/>
        <family val="2"/>
      </rPr>
      <t>#</t>
    </r>
  </si>
  <si>
    <r>
      <t xml:space="preserve">5 </t>
    </r>
    <r>
      <rPr>
        <vertAlign val="superscript"/>
        <sz val="16"/>
        <rFont val="Arial"/>
        <family val="2"/>
      </rPr>
      <t>*</t>
    </r>
  </si>
  <si>
    <r>
      <t xml:space="preserve">20 </t>
    </r>
    <r>
      <rPr>
        <vertAlign val="superscript"/>
        <sz val="16"/>
        <rFont val="Arial"/>
        <family val="2"/>
      </rPr>
      <t>*</t>
    </r>
  </si>
  <si>
    <r>
      <t xml:space="preserve">7 </t>
    </r>
    <r>
      <rPr>
        <vertAlign val="superscript"/>
        <sz val="16"/>
        <rFont val="Arial"/>
        <family val="2"/>
      </rPr>
      <t>*</t>
    </r>
  </si>
  <si>
    <r>
      <t xml:space="preserve">8 </t>
    </r>
    <r>
      <rPr>
        <vertAlign val="superscript"/>
        <sz val="16"/>
        <rFont val="Arial"/>
        <family val="2"/>
      </rPr>
      <t>*</t>
    </r>
  </si>
  <si>
    <r>
      <t xml:space="preserve">14 </t>
    </r>
    <r>
      <rPr>
        <vertAlign val="superscript"/>
        <sz val="16"/>
        <rFont val="Arial"/>
        <family val="2"/>
      </rPr>
      <t>*</t>
    </r>
  </si>
  <si>
    <r>
      <t xml:space="preserve">6 </t>
    </r>
    <r>
      <rPr>
        <vertAlign val="superscript"/>
        <sz val="16"/>
        <rFont val="Arial"/>
        <family val="2"/>
      </rPr>
      <t>*</t>
    </r>
  </si>
  <si>
    <r>
      <t xml:space="preserve">6.5 </t>
    </r>
    <r>
      <rPr>
        <vertAlign val="superscript"/>
        <sz val="16"/>
        <rFont val="Arial"/>
        <family val="2"/>
      </rPr>
      <t>#</t>
    </r>
  </si>
  <si>
    <t>You can only edit values highlighted in blue</t>
  </si>
  <si>
    <t>Updated: 3-12-10</t>
  </si>
  <si>
    <r>
      <t>5</t>
    </r>
    <r>
      <rPr>
        <sz val="16"/>
        <rFont val="Arial"/>
        <family val="2"/>
      </rPr>
      <t xml:space="preserve"> Willie Lantz, Garrett College</t>
    </r>
  </si>
  <si>
    <t>University of Maryland Extension programs are open to all citizens without regard to race, color, gender, disability, religion, age, sexual orientation, marital or parental status, or national origin.</t>
  </si>
  <si>
    <t>If all of the bedding is being sent into the liquid system you would put a 1 here. If only part of the bedding is pushed into the liquid system you would enter an estimate of the percent of bedding that goes into the system.</t>
  </si>
  <si>
    <t>It is important to enter the appropriate value here so that the spreadsheet can estimate the volume of manure generated in liquid systems. Line M asks for Weight of manure/AU/day and this number is used to estimate amount of solid manure collected and/or deposited on pasture. Line V is used to estimate how much liquid manure is collected.</t>
  </si>
  <si>
    <r>
      <t xml:space="preserve">K, O, R and V in the </t>
    </r>
    <r>
      <rPr>
        <b/>
        <i/>
        <sz val="12"/>
        <color indexed="63"/>
        <rFont val="Arial"/>
        <family val="2"/>
      </rPr>
      <t xml:space="preserve">Solid and Liquid Manure </t>
    </r>
    <r>
      <rPr>
        <b/>
        <sz val="12"/>
        <color indexed="63"/>
        <rFont val="Arial"/>
        <family val="2"/>
      </rPr>
      <t>spreadsheet explained:</t>
    </r>
    <r>
      <rPr>
        <sz val="12"/>
        <rFont val="Calibri"/>
        <family val="2"/>
      </rPr>
      <t> </t>
    </r>
  </si>
  <si>
    <r>
      <t>Line K</t>
    </r>
    <r>
      <rPr>
        <sz val="12"/>
        <color indexed="63"/>
        <rFont val="Arial"/>
        <family val="2"/>
      </rPr>
      <t>: Fraction of manure collected as liquid waste.</t>
    </r>
  </si>
  <si>
    <r>
      <t>Line O:</t>
    </r>
    <r>
      <rPr>
        <sz val="12"/>
        <color indexed="63"/>
        <rFont val="Arial"/>
        <family val="2"/>
      </rPr>
      <t xml:space="preserve"> Volume of bedding used during the production period. </t>
    </r>
  </si>
  <si>
    <r>
      <t>Line R:</t>
    </r>
    <r>
      <rPr>
        <sz val="12"/>
        <color indexed="63"/>
        <rFont val="Arial"/>
        <family val="2"/>
      </rPr>
      <t xml:space="preserve"> Fraction of bedding collected with liquid waste. </t>
    </r>
  </si>
  <si>
    <t>If all of the manure is going into the liquid storage structure you would put a 1 here.</t>
  </si>
  <si>
    <r>
      <t>It is necessary to enter a value in line O in order to have the quantity of bedding used added to the total generation. If you look at line X you will see that it refers back to line O. If you simply enter Tons of bedding in line Q, the spreadsheet will assume that the bedding is being managed separately from the liquid manure. You may know how many tons of bedding were used. If this is the case, back calculate using the density of the bedding material from Table 2 to come up with</t>
    </r>
    <r>
      <rPr>
        <sz val="12"/>
        <color indexed="63"/>
        <rFont val="Arial"/>
        <family val="2"/>
      </rPr>
      <t xml:space="preserve"> the volume.</t>
    </r>
    <r>
      <rPr>
        <sz val="12"/>
        <rFont val="Calibri"/>
        <family val="2"/>
      </rPr>
      <t> </t>
    </r>
  </si>
  <si>
    <r>
      <t>Line V</t>
    </r>
    <r>
      <rPr>
        <sz val="12"/>
        <color indexed="63"/>
        <rFont val="Arial"/>
        <family val="2"/>
      </rPr>
      <t>: Volume of liquid manure/AU/day from Table 1.</t>
    </r>
  </si>
  <si>
    <t xml:space="preserve">If the cattle are spending 6 hrs a day in a holding lot and that manure is pushed into a pile and treated as solid manure and the other 18 hrs in the free stall barn and the manure from the free stall barn goes into the liquid system, the cattle are spending 25% of their time in the holding lot and 75% of their time in the free stall barn. In this situation 75% of the manure is going into the liquid system so you should put a .75 in line K.
</t>
  </si>
  <si>
    <t>ManureType</t>
  </si>
  <si>
    <t>Lbs manure/AU/day</t>
  </si>
  <si>
    <t>Cu. ft. manure/AU/day</t>
  </si>
  <si>
    <r>
      <t xml:space="preserve"> lactating cow</t>
    </r>
    <r>
      <rPr>
        <vertAlign val="superscript"/>
        <sz val="14"/>
        <rFont val="Arial"/>
        <family val="2"/>
      </rPr>
      <t>4</t>
    </r>
  </si>
  <si>
    <t xml:space="preserve">       12,500 lbs milk/yr</t>
  </si>
  <si>
    <t xml:space="preserve">       15,000 lbs milk/yr</t>
  </si>
  <si>
    <t xml:space="preserve">       17,500 lbs milk/yr</t>
  </si>
  <si>
    <t xml:space="preserve">       20,000 lbs milk/yr</t>
  </si>
  <si>
    <t xml:space="preserve">       22,500 lbs milk/yr</t>
  </si>
  <si>
    <t xml:space="preserve">       25,000 lbs milk/yr</t>
  </si>
  <si>
    <t xml:space="preserve">       27,500 lbs milk/yr</t>
  </si>
  <si>
    <t xml:space="preserve"> dry cow</t>
  </si>
  <si>
    <t xml:space="preserve"> heifer</t>
  </si>
  <si>
    <r>
      <t xml:space="preserve"> bull</t>
    </r>
    <r>
      <rPr>
        <vertAlign val="superscript"/>
        <sz val="14"/>
        <rFont val="Arial"/>
        <family val="2"/>
      </rPr>
      <t>2</t>
    </r>
  </si>
  <si>
    <t xml:space="preserve"> veal</t>
  </si>
  <si>
    <t xml:space="preserve"> feeder yearling (750 - 1100 lbs.) - high forage diet</t>
  </si>
  <si>
    <t xml:space="preserve"> feeder yearling (750 - 1100 lbs.) - high energy diet</t>
  </si>
  <si>
    <t xml:space="preserve"> calf (450 - 750 lbs.)</t>
  </si>
  <si>
    <t xml:space="preserve"> cow</t>
  </si>
  <si>
    <t xml:space="preserve"> bull</t>
  </si>
  <si>
    <t xml:space="preserve"> grower (up to 250 lbs.)</t>
  </si>
  <si>
    <t xml:space="preserve"> replacement gilt</t>
  </si>
  <si>
    <t xml:space="preserve"> sow - gestation</t>
  </si>
  <si>
    <t xml:space="preserve"> sow - lactation</t>
  </si>
  <si>
    <t xml:space="preserve"> boar</t>
  </si>
  <si>
    <t xml:space="preserve"> nursing / nursery pig (0 - 65 lbs.)</t>
  </si>
  <si>
    <r>
      <t>Poultry</t>
    </r>
    <r>
      <rPr>
        <sz val="14"/>
        <rFont val="Arial"/>
        <family val="2"/>
      </rPr>
      <t xml:space="preserve"> (Free Range)</t>
    </r>
    <r>
      <rPr>
        <vertAlign val="superscript"/>
        <sz val="14"/>
        <rFont val="Arial"/>
        <family val="2"/>
      </rPr>
      <t>6</t>
    </r>
    <r>
      <rPr>
        <sz val="14"/>
        <rFont val="Arial"/>
        <family val="2"/>
      </rPr>
      <t xml:space="preserve"> </t>
    </r>
  </si>
  <si>
    <t xml:space="preserve"> broiler</t>
  </si>
  <si>
    <t xml:space="preserve"> layers</t>
  </si>
  <si>
    <t xml:space="preserve"> turkeys</t>
  </si>
  <si>
    <r>
      <t xml:space="preserve"> ducks</t>
    </r>
    <r>
      <rPr>
        <vertAlign val="superscript"/>
        <sz val="14"/>
        <rFont val="Arial"/>
        <family val="2"/>
      </rPr>
      <t>3</t>
    </r>
    <r>
      <rPr>
        <sz val="14"/>
        <rFont val="Arial"/>
        <family val="2"/>
      </rPr>
      <t xml:space="preserve"> &amp; geese</t>
    </r>
    <r>
      <rPr>
        <vertAlign val="superscript"/>
        <sz val="14"/>
        <rFont val="Arial"/>
        <family val="2"/>
      </rPr>
      <t>1</t>
    </r>
  </si>
  <si>
    <t>Small Ruminants</t>
  </si>
  <si>
    <t xml:space="preserve"> sheep and goats</t>
  </si>
  <si>
    <t xml:space="preserve">Equus sp. </t>
  </si>
  <si>
    <r>
      <t xml:space="preserve"> </t>
    </r>
    <r>
      <rPr>
        <sz val="14"/>
        <rFont val="Arial"/>
        <family val="2"/>
      </rPr>
      <t>horses, mules</t>
    </r>
    <r>
      <rPr>
        <vertAlign val="superscript"/>
        <sz val="14"/>
        <rFont val="Arial"/>
        <family val="2"/>
      </rPr>
      <t>2</t>
    </r>
    <r>
      <rPr>
        <sz val="14"/>
        <rFont val="Arial"/>
        <family val="2"/>
      </rPr>
      <t>, donkeys</t>
    </r>
    <r>
      <rPr>
        <vertAlign val="superscript"/>
        <sz val="14"/>
        <rFont val="Arial"/>
        <family val="2"/>
      </rPr>
      <t>2</t>
    </r>
    <r>
      <rPr>
        <sz val="14"/>
        <rFont val="Arial"/>
        <family val="2"/>
      </rPr>
      <t>, zebras</t>
    </r>
    <r>
      <rPr>
        <vertAlign val="superscript"/>
        <sz val="14"/>
        <rFont val="Arial"/>
        <family val="2"/>
      </rPr>
      <t>2</t>
    </r>
  </si>
  <si>
    <t>Exotic Mammals</t>
  </si>
  <si>
    <r>
      <t xml:space="preserve"> llamas, alpacas, camels, yaks</t>
    </r>
    <r>
      <rPr>
        <vertAlign val="superscript"/>
        <sz val="14"/>
        <rFont val="Arial"/>
        <family val="2"/>
      </rPr>
      <t>2</t>
    </r>
  </si>
  <si>
    <r>
      <t xml:space="preserve"> bison, water buffalo</t>
    </r>
    <r>
      <rPr>
        <vertAlign val="superscript"/>
        <sz val="14"/>
        <rFont val="Arial"/>
        <family val="2"/>
      </rPr>
      <t>2</t>
    </r>
  </si>
  <si>
    <r>
      <t xml:space="preserve"> rabbit</t>
    </r>
    <r>
      <rPr>
        <vertAlign val="superscript"/>
        <sz val="14"/>
        <rFont val="Arial"/>
        <family val="2"/>
      </rPr>
      <t>5</t>
    </r>
  </si>
  <si>
    <r>
      <t xml:space="preserve"> kangaroos</t>
    </r>
    <r>
      <rPr>
        <vertAlign val="superscript"/>
        <sz val="14"/>
        <rFont val="Arial"/>
        <family val="2"/>
      </rPr>
      <t>1</t>
    </r>
  </si>
  <si>
    <r>
      <t xml:space="preserve"> monkeys</t>
    </r>
    <r>
      <rPr>
        <vertAlign val="superscript"/>
        <sz val="14"/>
        <rFont val="Arial"/>
        <family val="2"/>
      </rPr>
      <t>1</t>
    </r>
  </si>
  <si>
    <r>
      <t>Exotic Birds</t>
    </r>
    <r>
      <rPr>
        <vertAlign val="superscript"/>
        <sz val="14"/>
        <rFont val="Arial"/>
        <family val="2"/>
      </rPr>
      <t>1</t>
    </r>
  </si>
  <si>
    <t xml:space="preserve"> emu (breeding stock)</t>
  </si>
  <si>
    <t xml:space="preserve"> emu (young, growing birds)</t>
  </si>
  <si>
    <t xml:space="preserve"> ostrich</t>
  </si>
  <si>
    <r>
      <t xml:space="preserve"> quail</t>
    </r>
    <r>
      <rPr>
        <vertAlign val="superscript"/>
        <sz val="14"/>
        <rFont val="Arial"/>
        <family val="2"/>
      </rPr>
      <t xml:space="preserve"> </t>
    </r>
  </si>
  <si>
    <r>
      <t xml:space="preserve"> guinea fowl, pheasants &amp; peacocks</t>
    </r>
    <r>
      <rPr>
        <vertAlign val="superscript"/>
        <sz val="14"/>
        <rFont val="Arial"/>
        <family val="2"/>
      </rPr>
      <t xml:space="preserve"> </t>
    </r>
  </si>
  <si>
    <t>Agricultural Nutrient Management Program, updated 3-15-2017</t>
  </si>
  <si>
    <r>
      <t xml:space="preserve">* Estimates are from the USDA/NRCS, </t>
    </r>
    <r>
      <rPr>
        <i/>
        <sz val="16"/>
        <rFont val="Arial"/>
        <family val="2"/>
      </rPr>
      <t>Agricultural Waste Management</t>
    </r>
    <r>
      <rPr>
        <sz val="16"/>
        <rFont val="Arial"/>
        <family val="2"/>
      </rPr>
      <t xml:space="preserve"> Field Handbook unless otherwise indicated</t>
    </r>
  </si>
  <si>
    <r>
      <t>1</t>
    </r>
    <r>
      <rPr>
        <sz val="16"/>
        <rFont val="Arial"/>
        <family val="2"/>
      </rPr>
      <t xml:space="preserve"> Dr. Rosalina Angel, UMCP, Department of Animal and Avian Sciences</t>
    </r>
  </si>
  <si>
    <r>
      <t>2</t>
    </r>
    <r>
      <rPr>
        <sz val="16"/>
        <rFont val="Arial"/>
        <family val="2"/>
      </rPr>
      <t xml:space="preserve"> Dr. Richard Kohn, UMCP, Department of Animal and Avian Sciences</t>
    </r>
  </si>
  <si>
    <r>
      <t>3</t>
    </r>
    <r>
      <rPr>
        <sz val="16"/>
        <rFont val="Arial"/>
        <family val="2"/>
      </rPr>
      <t xml:space="preserve"> </t>
    </r>
    <r>
      <rPr>
        <i/>
        <sz val="16"/>
        <rFont val="Arial"/>
        <family val="2"/>
      </rPr>
      <t>Manure Characteristics</t>
    </r>
    <r>
      <rPr>
        <sz val="16"/>
        <rFont val="Arial"/>
        <family val="2"/>
      </rPr>
      <t>, MWPS-18, Manure Management Systems Series, 2000</t>
    </r>
  </si>
  <si>
    <r>
      <t>4</t>
    </r>
    <r>
      <rPr>
        <sz val="16"/>
        <rFont val="Arial"/>
        <family val="2"/>
      </rPr>
      <t xml:space="preserve"> USDA, NRCS AWM Software Program</t>
    </r>
  </si>
  <si>
    <r>
      <t>6</t>
    </r>
    <r>
      <rPr>
        <sz val="16"/>
        <rFont val="Arial"/>
        <family val="2"/>
      </rPr>
      <t xml:space="preserve"> Not appropriate for integrated poultry production</t>
    </r>
  </si>
  <si>
    <t>(301) 405-1319 | FAX (301) 314-7375</t>
  </si>
  <si>
    <t>0116 SYMONS HALL | ENVIRONMENTAL SCIENCE AND TECHNOLOGY | COLLEGE PARK, MARYLAND 20742</t>
  </si>
  <si>
    <t>LOCAL GOVERNMENTS | U.S. DEPARTMENT OF AGRICULTURE COOPERATING EQUAL OPPORTUNITY PROGRAMS</t>
  </si>
</sst>
</file>

<file path=xl/styles.xml><?xml version="1.0" encoding="utf-8"?>
<styleSheet xmlns="http://schemas.openxmlformats.org/spreadsheetml/2006/main">
  <numFmts count="1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
    <numFmt numFmtId="165" formatCode="&quot;$&quot;#,##0.00"/>
    <numFmt numFmtId="166" formatCode="0.0"/>
    <numFmt numFmtId="167" formatCode="&quot;Yes&quot;;&quot;Yes&quot;;&quot;No&quot;"/>
    <numFmt numFmtId="168" formatCode="&quot;True&quot;;&quot;True&quot;;&quot;False&quot;"/>
    <numFmt numFmtId="169" formatCode="&quot;On&quot;;&quot;On&quot;;&quot;Off&quot;"/>
    <numFmt numFmtId="170" formatCode="[$€-2]\ #,##0.00_);[Red]\([$€-2]\ #,##0.00\)"/>
  </numFmts>
  <fonts count="59">
    <font>
      <sz val="16"/>
      <name val="Arial"/>
      <family val="0"/>
    </font>
    <font>
      <sz val="12"/>
      <name val="Arial"/>
      <family val="2"/>
    </font>
    <font>
      <b/>
      <sz val="12"/>
      <name val="Arial"/>
      <family val="2"/>
    </font>
    <font>
      <b/>
      <sz val="14"/>
      <name val="Arial"/>
      <family val="2"/>
    </font>
    <font>
      <b/>
      <sz val="18"/>
      <name val="Arial"/>
      <family val="2"/>
    </font>
    <font>
      <vertAlign val="superscript"/>
      <sz val="10"/>
      <name val="Arial"/>
      <family val="2"/>
    </font>
    <font>
      <sz val="10"/>
      <name val="Arial"/>
      <family val="2"/>
    </font>
    <font>
      <sz val="14"/>
      <name val="Arial"/>
      <family val="2"/>
    </font>
    <font>
      <b/>
      <sz val="12"/>
      <color indexed="10"/>
      <name val="Arial"/>
      <family val="2"/>
    </font>
    <font>
      <b/>
      <sz val="16"/>
      <name val="Arial"/>
      <family val="2"/>
    </font>
    <font>
      <vertAlign val="superscript"/>
      <sz val="16"/>
      <name val="Arial"/>
      <family val="2"/>
    </font>
    <font>
      <b/>
      <sz val="10"/>
      <name val="Arial"/>
      <family val="2"/>
    </font>
    <font>
      <sz val="8"/>
      <name val="Arial"/>
      <family val="2"/>
    </font>
    <font>
      <sz val="9"/>
      <name val="Arial"/>
      <family val="2"/>
    </font>
    <font>
      <i/>
      <sz val="16"/>
      <name val="Arial"/>
      <family val="2"/>
    </font>
    <font>
      <b/>
      <i/>
      <sz val="14"/>
      <name val="Arial"/>
      <family val="2"/>
    </font>
    <font>
      <b/>
      <sz val="12"/>
      <color indexed="63"/>
      <name val="Arial"/>
      <family val="2"/>
    </font>
    <font>
      <b/>
      <i/>
      <sz val="12"/>
      <color indexed="63"/>
      <name val="Arial"/>
      <family val="2"/>
    </font>
    <font>
      <sz val="12"/>
      <name val="Calibri"/>
      <family val="2"/>
    </font>
    <font>
      <sz val="12"/>
      <color indexed="63"/>
      <name val="Arial"/>
      <family val="2"/>
    </font>
    <font>
      <vertAlign val="superscript"/>
      <sz val="14"/>
      <name val="Arial"/>
      <family val="2"/>
    </font>
    <font>
      <sz val="14"/>
      <name val="Times New Roman"/>
      <family val="1"/>
    </font>
    <font>
      <sz val="11"/>
      <color indexed="8"/>
      <name val="Calibri"/>
      <family val="2"/>
    </font>
    <font>
      <sz val="11"/>
      <color indexed="9"/>
      <name val="Calibri"/>
      <family val="2"/>
    </font>
    <font>
      <sz val="11"/>
      <color indexed="36"/>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62"/>
      <name val="Cambria"/>
      <family val="2"/>
    </font>
    <font>
      <b/>
      <sz val="11"/>
      <color indexed="8"/>
      <name val="Calibri"/>
      <family val="2"/>
    </font>
    <font>
      <sz val="11"/>
      <color indexed="10"/>
      <name val="Calibri"/>
      <family val="2"/>
    </font>
    <font>
      <i/>
      <sz val="12"/>
      <color indexed="63"/>
      <name val="Arial"/>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i/>
      <sz val="12"/>
      <color rgb="FF333333"/>
      <name val="Arial"/>
      <family val="2"/>
    </font>
    <font>
      <b/>
      <sz val="12"/>
      <color rgb="FF333333"/>
      <name val="Arial"/>
      <family val="2"/>
    </font>
  </fonts>
  <fills count="35">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43"/>
        <bgColor indexed="64"/>
      </patternFill>
    </fill>
    <fill>
      <patternFill patternType="solid">
        <fgColor indexed="44"/>
        <bgColor indexed="64"/>
      </patternFill>
    </fill>
  </fills>
  <borders count="52">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style="thin"/>
      <bottom>
        <color indexed="63"/>
      </bottom>
    </border>
    <border>
      <left>
        <color indexed="63"/>
      </left>
      <right style="thin"/>
      <top style="thin"/>
      <bottom>
        <color indexed="63"/>
      </bottom>
    </border>
    <border>
      <left>
        <color indexed="63"/>
      </left>
      <right>
        <color indexed="63"/>
      </right>
      <top>
        <color indexed="63"/>
      </top>
      <bottom style="thin"/>
    </border>
    <border>
      <left>
        <color indexed="63"/>
      </left>
      <right style="thin"/>
      <top>
        <color indexed="63"/>
      </top>
      <bottom style="thin"/>
    </border>
    <border>
      <left style="thin"/>
      <right style="thin"/>
      <top style="thin"/>
      <bottom style="thin"/>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style="thin"/>
      <bottom style="thin"/>
    </border>
    <border>
      <left>
        <color indexed="63"/>
      </left>
      <right style="thin"/>
      <top style="thin"/>
      <bottom style="thin"/>
    </border>
    <border>
      <left style="thin"/>
      <right style="double"/>
      <top style="thin"/>
      <bottom style="thin"/>
    </border>
    <border>
      <left style="thin"/>
      <right style="double"/>
      <top style="thin"/>
      <bottom style="double"/>
    </border>
    <border>
      <left style="double"/>
      <right style="thin"/>
      <top style="thin"/>
      <bottom style="thin"/>
    </border>
    <border>
      <left style="double"/>
      <right style="thin"/>
      <top style="thin"/>
      <bottom style="double"/>
    </border>
    <border>
      <left style="double"/>
      <right style="thin"/>
      <top style="double"/>
      <bottom style="thin"/>
    </border>
    <border>
      <left style="thin"/>
      <right style="double"/>
      <top style="double"/>
      <bottom style="thin"/>
    </border>
    <border>
      <left style="double"/>
      <right style="thin"/>
      <top style="double"/>
      <bottom>
        <color indexed="63"/>
      </bottom>
    </border>
    <border>
      <left style="thin"/>
      <right style="thin"/>
      <top style="double"/>
      <bottom>
        <color indexed="63"/>
      </bottom>
    </border>
    <border>
      <left style="thin"/>
      <right style="double"/>
      <top style="double"/>
      <bottom>
        <color indexed="63"/>
      </bottom>
    </border>
    <border>
      <left style="double"/>
      <right style="thin"/>
      <top>
        <color indexed="63"/>
      </top>
      <bottom>
        <color indexed="63"/>
      </bottom>
    </border>
    <border>
      <left style="thin"/>
      <right style="thin"/>
      <top>
        <color indexed="63"/>
      </top>
      <bottom>
        <color indexed="63"/>
      </bottom>
    </border>
    <border>
      <left style="thin"/>
      <right style="double"/>
      <top>
        <color indexed="63"/>
      </top>
      <bottom>
        <color indexed="63"/>
      </bottom>
    </border>
    <border>
      <left style="double"/>
      <right style="thin"/>
      <top>
        <color indexed="63"/>
      </top>
      <bottom style="thin"/>
    </border>
    <border>
      <left style="thin"/>
      <right style="thin"/>
      <top>
        <color indexed="63"/>
      </top>
      <bottom style="thin"/>
    </border>
    <border>
      <left style="thin"/>
      <right style="double"/>
      <top>
        <color indexed="63"/>
      </top>
      <bottom style="thin"/>
    </border>
    <border>
      <left style="thin"/>
      <right style="thin"/>
      <top style="thin"/>
      <bottom style="double"/>
    </border>
    <border>
      <left style="thin"/>
      <right style="thin"/>
      <top style="double"/>
      <bottom style="thin"/>
    </border>
    <border>
      <left style="thin"/>
      <right style="thin"/>
      <top style="thin"/>
      <bottom>
        <color indexed="63"/>
      </bottom>
    </border>
    <border>
      <left style="thin"/>
      <right style="double"/>
      <top style="thin"/>
      <bottom>
        <color indexed="63"/>
      </bottom>
    </border>
    <border>
      <left style="double"/>
      <right style="thin"/>
      <top style="double"/>
      <bottom style="double"/>
    </border>
    <border>
      <left style="thin"/>
      <right style="thin"/>
      <top style="double"/>
      <bottom style="double"/>
    </border>
    <border>
      <left style="thin"/>
      <right style="double"/>
      <top style="double"/>
      <bottom style="double"/>
    </border>
    <border>
      <left>
        <color indexed="63"/>
      </left>
      <right style="thin"/>
      <top>
        <color indexed="63"/>
      </top>
      <bottom>
        <color indexed="63"/>
      </bottom>
    </border>
    <border>
      <left>
        <color indexed="63"/>
      </left>
      <right>
        <color indexed="63"/>
      </right>
      <top style="thin">
        <color indexed="63"/>
      </top>
      <bottom style="thin">
        <color indexed="63"/>
      </bottom>
    </border>
    <border>
      <left>
        <color indexed="63"/>
      </left>
      <right style="thin">
        <color indexed="63"/>
      </right>
      <top style="thin">
        <color indexed="63"/>
      </top>
      <bottom style="thin">
        <color indexed="63"/>
      </bottom>
    </border>
    <border>
      <left>
        <color indexed="63"/>
      </left>
      <right>
        <color indexed="63"/>
      </right>
      <top style="thin">
        <color indexed="63"/>
      </top>
      <bottom style="thin"/>
    </border>
    <border>
      <left>
        <color indexed="63"/>
      </left>
      <right style="thin"/>
      <top style="thin">
        <color indexed="63"/>
      </top>
      <bottom style="thin"/>
    </border>
    <border>
      <left style="double"/>
      <right style="thin"/>
      <top style="thin"/>
      <bottom>
        <color indexed="63"/>
      </bottom>
    </border>
    <border>
      <left style="double"/>
      <right style="thin"/>
      <top>
        <color indexed="63"/>
      </top>
      <bottom style="double"/>
    </border>
    <border>
      <left style="thin"/>
      <right style="thin"/>
      <top>
        <color indexed="63"/>
      </top>
      <bottom style="double"/>
    </border>
    <border>
      <left style="thin"/>
      <right style="double"/>
      <top>
        <color indexed="63"/>
      </top>
      <bottom style="double"/>
    </border>
    <border>
      <left>
        <color indexed="63"/>
      </left>
      <right>
        <color indexed="63"/>
      </right>
      <top>
        <color indexed="63"/>
      </top>
      <bottom style="double"/>
    </border>
  </borders>
  <cellStyleXfs count="61">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0" fillId="2" borderId="0" applyNumberFormat="0" applyBorder="0" applyAlignment="0" applyProtection="0"/>
    <xf numFmtId="0" fontId="40" fillId="3" borderId="0" applyNumberFormat="0" applyBorder="0" applyAlignment="0" applyProtection="0"/>
    <xf numFmtId="0" fontId="40" fillId="4" borderId="0" applyNumberFormat="0" applyBorder="0" applyAlignment="0" applyProtection="0"/>
    <xf numFmtId="0" fontId="40" fillId="5" borderId="0" applyNumberFormat="0" applyBorder="0" applyAlignment="0" applyProtection="0"/>
    <xf numFmtId="0" fontId="40" fillId="6" borderId="0" applyNumberFormat="0" applyBorder="0" applyAlignment="0" applyProtection="0"/>
    <xf numFmtId="0" fontId="40" fillId="7" borderId="0" applyNumberFormat="0" applyBorder="0" applyAlignment="0" applyProtection="0"/>
    <xf numFmtId="0" fontId="40" fillId="8" borderId="0" applyNumberFormat="0" applyBorder="0" applyAlignment="0" applyProtection="0"/>
    <xf numFmtId="0" fontId="40" fillId="9" borderId="0" applyNumberFormat="0" applyBorder="0" applyAlignment="0" applyProtection="0"/>
    <xf numFmtId="0" fontId="40" fillId="10" borderId="0" applyNumberFormat="0" applyBorder="0" applyAlignment="0" applyProtection="0"/>
    <xf numFmtId="0" fontId="40" fillId="11" borderId="0" applyNumberFormat="0" applyBorder="0" applyAlignment="0" applyProtection="0"/>
    <xf numFmtId="0" fontId="40" fillId="12" borderId="0" applyNumberFormat="0" applyBorder="0" applyAlignment="0" applyProtection="0"/>
    <xf numFmtId="0" fontId="40" fillId="13" borderId="0" applyNumberFormat="0" applyBorder="0" applyAlignment="0" applyProtection="0"/>
    <xf numFmtId="0" fontId="41" fillId="14" borderId="0" applyNumberFormat="0" applyBorder="0" applyAlignment="0" applyProtection="0"/>
    <xf numFmtId="0" fontId="41" fillId="15" borderId="0" applyNumberFormat="0" applyBorder="0" applyAlignment="0" applyProtection="0"/>
    <xf numFmtId="0" fontId="41" fillId="16" borderId="0" applyNumberFormat="0" applyBorder="0" applyAlignment="0" applyProtection="0"/>
    <xf numFmtId="0" fontId="41" fillId="17" borderId="0" applyNumberFormat="0" applyBorder="0" applyAlignment="0" applyProtection="0"/>
    <xf numFmtId="0" fontId="41" fillId="18" borderId="0" applyNumberFormat="0" applyBorder="0" applyAlignment="0" applyProtection="0"/>
    <xf numFmtId="0" fontId="41" fillId="19" borderId="0" applyNumberFormat="0" applyBorder="0" applyAlignment="0" applyProtection="0"/>
    <xf numFmtId="0" fontId="41" fillId="20" borderId="0" applyNumberFormat="0" applyBorder="0" applyAlignment="0" applyProtection="0"/>
    <xf numFmtId="0" fontId="41" fillId="21" borderId="0" applyNumberFormat="0" applyBorder="0" applyAlignment="0" applyProtection="0"/>
    <xf numFmtId="0" fontId="41" fillId="22" borderId="0" applyNumberFormat="0" applyBorder="0" applyAlignment="0" applyProtection="0"/>
    <xf numFmtId="0" fontId="41" fillId="23" borderId="0" applyNumberFormat="0" applyBorder="0" applyAlignment="0" applyProtection="0"/>
    <xf numFmtId="0" fontId="41" fillId="24" borderId="0" applyNumberFormat="0" applyBorder="0" applyAlignment="0" applyProtection="0"/>
    <xf numFmtId="0" fontId="41" fillId="25" borderId="0" applyNumberFormat="0" applyBorder="0" applyAlignment="0" applyProtection="0"/>
    <xf numFmtId="0" fontId="42" fillId="26" borderId="0" applyNumberFormat="0" applyBorder="0" applyAlignment="0" applyProtection="0"/>
    <xf numFmtId="0" fontId="43" fillId="27" borderId="1" applyNumberFormat="0" applyAlignment="0" applyProtection="0"/>
    <xf numFmtId="0" fontId="4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45" fillId="0" borderId="0" applyNumberFormat="0" applyFill="0" applyBorder="0" applyAlignment="0" applyProtection="0"/>
    <xf numFmtId="0" fontId="46" fillId="29" borderId="0" applyNumberFormat="0" applyBorder="0" applyAlignment="0" applyProtection="0"/>
    <xf numFmtId="0" fontId="47" fillId="0" borderId="3" applyNumberFormat="0" applyFill="0" applyAlignment="0" applyProtection="0"/>
    <xf numFmtId="0" fontId="48" fillId="0" borderId="4" applyNumberFormat="0" applyFill="0" applyAlignment="0" applyProtection="0"/>
    <xf numFmtId="0" fontId="49" fillId="0" borderId="5" applyNumberFormat="0" applyFill="0" applyAlignment="0" applyProtection="0"/>
    <xf numFmtId="0" fontId="49" fillId="0" borderId="0" applyNumberFormat="0" applyFill="0" applyBorder="0" applyAlignment="0" applyProtection="0"/>
    <xf numFmtId="0" fontId="50" fillId="30" borderId="1" applyNumberFormat="0" applyAlignment="0" applyProtection="0"/>
    <xf numFmtId="0" fontId="51" fillId="0" borderId="6" applyNumberFormat="0" applyFill="0" applyAlignment="0" applyProtection="0"/>
    <xf numFmtId="0" fontId="52" fillId="31" borderId="0" applyNumberFormat="0" applyBorder="0" applyAlignment="0" applyProtection="0"/>
    <xf numFmtId="0" fontId="0" fillId="32" borderId="7" applyNumberFormat="0" applyFont="0" applyAlignment="0" applyProtection="0"/>
    <xf numFmtId="0" fontId="53" fillId="27" borderId="8" applyNumberFormat="0" applyAlignment="0" applyProtection="0"/>
    <xf numFmtId="9" fontId="0" fillId="0" borderId="0" applyFont="0" applyFill="0" applyBorder="0" applyAlignment="0" applyProtection="0"/>
    <xf numFmtId="0" fontId="54" fillId="0" borderId="0" applyNumberFormat="0" applyFill="0" applyBorder="0" applyAlignment="0" applyProtection="0"/>
    <xf numFmtId="0" fontId="55" fillId="0" borderId="9" applyNumberFormat="0" applyFill="0" applyAlignment="0" applyProtection="0"/>
    <xf numFmtId="0" fontId="56" fillId="0" borderId="0" applyNumberFormat="0" applyFill="0" applyBorder="0" applyAlignment="0" applyProtection="0"/>
  </cellStyleXfs>
  <cellXfs count="177">
    <xf numFmtId="0" fontId="0" fillId="0" borderId="0" xfId="0" applyAlignment="1">
      <alignment/>
    </xf>
    <xf numFmtId="0" fontId="1" fillId="0" borderId="0" xfId="0" applyFont="1" applyAlignment="1">
      <alignment/>
    </xf>
    <xf numFmtId="0" fontId="1" fillId="0" borderId="0" xfId="0" applyFont="1" applyFill="1" applyAlignment="1">
      <alignment/>
    </xf>
    <xf numFmtId="0" fontId="1" fillId="0" borderId="0" xfId="0" applyFont="1" applyAlignment="1">
      <alignment horizontal="center"/>
    </xf>
    <xf numFmtId="0" fontId="3" fillId="0" borderId="0" xfId="0" applyFont="1" applyAlignment="1">
      <alignment/>
    </xf>
    <xf numFmtId="0" fontId="1" fillId="0" borderId="10" xfId="0" applyFont="1" applyBorder="1" applyAlignment="1">
      <alignment horizontal="left"/>
    </xf>
    <xf numFmtId="0" fontId="1" fillId="0" borderId="11" xfId="0" applyFont="1" applyBorder="1" applyAlignment="1">
      <alignment horizontal="left"/>
    </xf>
    <xf numFmtId="0" fontId="1" fillId="0" borderId="12" xfId="0" applyFont="1" applyBorder="1" applyAlignment="1">
      <alignment horizontal="left"/>
    </xf>
    <xf numFmtId="0" fontId="1" fillId="0" borderId="13" xfId="0" applyFont="1" applyBorder="1" applyAlignment="1">
      <alignment horizontal="left"/>
    </xf>
    <xf numFmtId="0" fontId="1" fillId="0" borderId="14" xfId="0" applyFont="1" applyBorder="1" applyAlignment="1">
      <alignment horizontal="left"/>
    </xf>
    <xf numFmtId="0" fontId="3" fillId="0" borderId="15" xfId="0" applyFont="1" applyBorder="1" applyAlignment="1">
      <alignment vertical="top"/>
    </xf>
    <xf numFmtId="0" fontId="3" fillId="0" borderId="16" xfId="0" applyFont="1" applyBorder="1" applyAlignment="1">
      <alignment vertical="top"/>
    </xf>
    <xf numFmtId="0" fontId="1" fillId="0" borderId="17" xfId="0" applyFont="1" applyBorder="1" applyAlignment="1">
      <alignment/>
    </xf>
    <xf numFmtId="0" fontId="1" fillId="0" borderId="10" xfId="0" applyFont="1" applyBorder="1" applyAlignment="1">
      <alignment/>
    </xf>
    <xf numFmtId="0" fontId="1" fillId="0" borderId="11" xfId="0" applyFont="1" applyBorder="1" applyAlignment="1">
      <alignment/>
    </xf>
    <xf numFmtId="0" fontId="3" fillId="0" borderId="17" xfId="0" applyFont="1" applyBorder="1" applyAlignment="1">
      <alignment vertical="top"/>
    </xf>
    <xf numFmtId="0" fontId="1" fillId="0" borderId="16" xfId="0" applyFont="1" applyBorder="1" applyAlignment="1">
      <alignment vertical="top"/>
    </xf>
    <xf numFmtId="0" fontId="1" fillId="0" borderId="18" xfId="0" applyFont="1" applyBorder="1" applyAlignment="1">
      <alignment horizontal="left" vertical="top" wrapText="1"/>
    </xf>
    <xf numFmtId="0" fontId="1" fillId="0" borderId="19" xfId="0" applyFont="1" applyBorder="1" applyAlignment="1">
      <alignment horizontal="left" vertical="top"/>
    </xf>
    <xf numFmtId="0" fontId="1" fillId="0" borderId="0" xfId="0" applyFont="1" applyAlignment="1">
      <alignment horizontal="right"/>
    </xf>
    <xf numFmtId="0" fontId="5" fillId="0" borderId="0" xfId="0" applyFont="1" applyAlignment="1">
      <alignment/>
    </xf>
    <xf numFmtId="0" fontId="6" fillId="0" borderId="0" xfId="0" applyFont="1" applyAlignment="1">
      <alignment/>
    </xf>
    <xf numFmtId="0" fontId="7" fillId="0" borderId="0" xfId="0" applyFont="1" applyAlignment="1">
      <alignment horizontal="center"/>
    </xf>
    <xf numFmtId="0" fontId="1" fillId="0" borderId="19" xfId="0" applyFont="1" applyBorder="1" applyAlignment="1">
      <alignment horizontal="left"/>
    </xf>
    <xf numFmtId="0" fontId="1" fillId="0" borderId="12" xfId="0" applyFont="1" applyBorder="1" applyAlignment="1" applyProtection="1">
      <alignment/>
      <protection/>
    </xf>
    <xf numFmtId="0" fontId="1" fillId="0" borderId="0" xfId="0" applyFont="1" applyFill="1" applyBorder="1" applyAlignment="1">
      <alignment/>
    </xf>
    <xf numFmtId="0" fontId="1" fillId="0" borderId="18" xfId="0" applyFont="1" applyBorder="1" applyAlignment="1" applyProtection="1">
      <alignment/>
      <protection/>
    </xf>
    <xf numFmtId="0" fontId="1" fillId="0" borderId="19" xfId="0" applyFont="1" applyBorder="1" applyAlignment="1">
      <alignment/>
    </xf>
    <xf numFmtId="0" fontId="3" fillId="0" borderId="15" xfId="0" applyFont="1" applyBorder="1" applyAlignment="1" applyProtection="1">
      <alignment horizontal="center"/>
      <protection/>
    </xf>
    <xf numFmtId="0" fontId="3" fillId="0" borderId="16" xfId="0" applyFont="1" applyBorder="1" applyAlignment="1" applyProtection="1">
      <alignment horizontal="center"/>
      <protection/>
    </xf>
    <xf numFmtId="0" fontId="1" fillId="0" borderId="18" xfId="0" applyFont="1" applyBorder="1" applyAlignment="1" applyProtection="1">
      <alignment horizontal="left"/>
      <protection/>
    </xf>
    <xf numFmtId="0" fontId="1" fillId="0" borderId="13" xfId="0" applyFont="1" applyBorder="1" applyAlignment="1" applyProtection="1">
      <alignment/>
      <protection/>
    </xf>
    <xf numFmtId="0" fontId="3" fillId="0" borderId="17" xfId="0" applyFont="1" applyBorder="1" applyAlignment="1" applyProtection="1">
      <alignment horizontal="center"/>
      <protection/>
    </xf>
    <xf numFmtId="0" fontId="1" fillId="0" borderId="10" xfId="0" applyFont="1" applyBorder="1" applyAlignment="1" applyProtection="1">
      <alignment/>
      <protection/>
    </xf>
    <xf numFmtId="0" fontId="1" fillId="0" borderId="11" xfId="0" applyFont="1" applyBorder="1" applyAlignment="1" applyProtection="1">
      <alignment/>
      <protection/>
    </xf>
    <xf numFmtId="0" fontId="3" fillId="0" borderId="15" xfId="0" applyFont="1" applyBorder="1" applyAlignment="1">
      <alignment horizontal="center" vertical="top"/>
    </xf>
    <xf numFmtId="0" fontId="8" fillId="0" borderId="0" xfId="0" applyFont="1" applyAlignment="1">
      <alignment/>
    </xf>
    <xf numFmtId="0" fontId="0" fillId="0" borderId="20" xfId="0" applyFont="1" applyBorder="1" applyAlignment="1">
      <alignment horizontal="center"/>
    </xf>
    <xf numFmtId="0" fontId="0" fillId="0" borderId="21" xfId="0" applyFont="1" applyBorder="1" applyAlignment="1">
      <alignment horizontal="center"/>
    </xf>
    <xf numFmtId="0" fontId="0" fillId="0" borderId="22" xfId="0" applyFont="1" applyBorder="1" applyAlignment="1">
      <alignment/>
    </xf>
    <xf numFmtId="0" fontId="0" fillId="0" borderId="23" xfId="0" applyFont="1" applyBorder="1" applyAlignment="1">
      <alignment/>
    </xf>
    <xf numFmtId="0" fontId="0" fillId="33" borderId="24" xfId="0" applyFont="1" applyFill="1" applyBorder="1" applyAlignment="1">
      <alignment horizontal="left"/>
    </xf>
    <xf numFmtId="0" fontId="0" fillId="33" borderId="25" xfId="0" applyFont="1" applyFill="1" applyBorder="1" applyAlignment="1">
      <alignment horizontal="center"/>
    </xf>
    <xf numFmtId="0" fontId="11" fillId="0" borderId="26" xfId="0" applyFont="1" applyBorder="1" applyAlignment="1">
      <alignment horizontal="center" vertical="center"/>
    </xf>
    <xf numFmtId="0" fontId="11" fillId="0" borderId="27" xfId="0" applyFont="1" applyBorder="1" applyAlignment="1">
      <alignment horizontal="center" vertical="center"/>
    </xf>
    <xf numFmtId="0" fontId="11" fillId="0" borderId="28" xfId="0" applyFont="1" applyBorder="1" applyAlignment="1">
      <alignment horizontal="center" vertical="center"/>
    </xf>
    <xf numFmtId="0" fontId="11" fillId="0" borderId="29" xfId="0" applyFont="1" applyBorder="1" applyAlignment="1">
      <alignment horizontal="center" vertical="center"/>
    </xf>
    <xf numFmtId="0" fontId="11" fillId="0" borderId="30" xfId="0" applyFont="1" applyBorder="1" applyAlignment="1">
      <alignment horizontal="center" vertical="center"/>
    </xf>
    <xf numFmtId="0" fontId="11" fillId="0" borderId="31" xfId="0" applyFont="1" applyBorder="1" applyAlignment="1">
      <alignment horizontal="center" vertical="center"/>
    </xf>
    <xf numFmtId="0" fontId="11" fillId="0" borderId="32" xfId="0" applyFont="1" applyBorder="1" applyAlignment="1">
      <alignment horizontal="center" vertical="center"/>
    </xf>
    <xf numFmtId="0" fontId="11" fillId="0" borderId="33" xfId="0" applyFont="1" applyBorder="1" applyAlignment="1">
      <alignment horizontal="center" vertical="center"/>
    </xf>
    <xf numFmtId="0" fontId="11" fillId="0" borderId="34" xfId="0" applyFont="1" applyBorder="1" applyAlignment="1">
      <alignment horizontal="center" vertical="center"/>
    </xf>
    <xf numFmtId="0" fontId="6" fillId="0" borderId="22" xfId="0" applyFont="1" applyBorder="1" applyAlignment="1">
      <alignment vertical="center"/>
    </xf>
    <xf numFmtId="0" fontId="6" fillId="0" borderId="14" xfId="0" applyFont="1" applyBorder="1" applyAlignment="1">
      <alignment vertical="center"/>
    </xf>
    <xf numFmtId="0" fontId="6" fillId="0" borderId="14" xfId="0" applyFont="1" applyBorder="1" applyAlignment="1">
      <alignment horizontal="center" vertical="center"/>
    </xf>
    <xf numFmtId="2" fontId="6" fillId="0" borderId="14" xfId="0" applyNumberFormat="1" applyFont="1" applyBorder="1" applyAlignment="1">
      <alignment horizontal="center" vertical="center"/>
    </xf>
    <xf numFmtId="2" fontId="6" fillId="0" borderId="20" xfId="0" applyNumberFormat="1" applyFont="1" applyBorder="1" applyAlignment="1">
      <alignment horizontal="center" vertical="center"/>
    </xf>
    <xf numFmtId="0" fontId="6" fillId="0" borderId="23" xfId="0" applyFont="1" applyBorder="1" applyAlignment="1">
      <alignment vertical="center"/>
    </xf>
    <xf numFmtId="0" fontId="6" fillId="0" borderId="35" xfId="0" applyFont="1" applyBorder="1" applyAlignment="1">
      <alignment vertical="center"/>
    </xf>
    <xf numFmtId="0" fontId="6" fillId="0" borderId="35" xfId="0" applyFont="1" applyBorder="1" applyAlignment="1">
      <alignment horizontal="center" vertical="center"/>
    </xf>
    <xf numFmtId="2" fontId="6" fillId="0" borderId="35" xfId="0" applyNumberFormat="1" applyFont="1" applyBorder="1" applyAlignment="1">
      <alignment horizontal="center" vertical="center"/>
    </xf>
    <xf numFmtId="2" fontId="6" fillId="0" borderId="21" xfId="0" applyNumberFormat="1" applyFont="1" applyBorder="1" applyAlignment="1">
      <alignment horizontal="center" vertical="center"/>
    </xf>
    <xf numFmtId="0" fontId="3" fillId="0" borderId="16" xfId="0" applyFont="1" applyBorder="1" applyAlignment="1" applyProtection="1">
      <alignment horizontal="center" vertical="top"/>
      <protection/>
    </xf>
    <xf numFmtId="0" fontId="13" fillId="0" borderId="0" xfId="0" applyFont="1" applyAlignment="1">
      <alignment horizontal="center"/>
    </xf>
    <xf numFmtId="0" fontId="12" fillId="0" borderId="0" xfId="0" applyFont="1" applyAlignment="1">
      <alignment horizontal="center"/>
    </xf>
    <xf numFmtId="0" fontId="12" fillId="0" borderId="0" xfId="0" applyFont="1" applyAlignment="1">
      <alignment horizontal="left"/>
    </xf>
    <xf numFmtId="0" fontId="0" fillId="0" borderId="0" xfId="0" applyAlignment="1">
      <alignment horizontal="right"/>
    </xf>
    <xf numFmtId="0" fontId="10" fillId="0" borderId="0" xfId="0" applyFont="1" applyAlignment="1">
      <alignment/>
    </xf>
    <xf numFmtId="0" fontId="12" fillId="0" borderId="0" xfId="0" applyFont="1" applyAlignment="1">
      <alignment/>
    </xf>
    <xf numFmtId="0" fontId="2" fillId="34" borderId="12" xfId="0" applyFont="1" applyFill="1" applyBorder="1" applyAlignment="1" applyProtection="1">
      <alignment/>
      <protection locked="0"/>
    </xf>
    <xf numFmtId="0" fontId="1" fillId="34" borderId="12" xfId="0" applyFont="1" applyFill="1" applyBorder="1" applyAlignment="1" applyProtection="1">
      <alignment/>
      <protection locked="0"/>
    </xf>
    <xf numFmtId="14" fontId="2" fillId="34" borderId="12" xfId="0" applyNumberFormat="1" applyFont="1" applyFill="1" applyBorder="1" applyAlignment="1" applyProtection="1">
      <alignment horizontal="center"/>
      <protection locked="0"/>
    </xf>
    <xf numFmtId="0" fontId="1" fillId="33" borderId="12" xfId="0" applyFont="1" applyFill="1" applyBorder="1" applyAlignment="1">
      <alignment horizontal="center"/>
    </xf>
    <xf numFmtId="0" fontId="1" fillId="34" borderId="33" xfId="0" applyFont="1" applyFill="1" applyBorder="1" applyAlignment="1" applyProtection="1">
      <alignment horizontal="center"/>
      <protection locked="0"/>
    </xf>
    <xf numFmtId="0" fontId="1" fillId="34" borderId="14" xfId="0" applyFont="1" applyFill="1" applyBorder="1" applyAlignment="1" applyProtection="1">
      <alignment horizontal="center"/>
      <protection locked="0"/>
    </xf>
    <xf numFmtId="0" fontId="1" fillId="33" borderId="14" xfId="0" applyFont="1" applyFill="1" applyBorder="1" applyAlignment="1">
      <alignment horizontal="center"/>
    </xf>
    <xf numFmtId="0" fontId="1" fillId="34" borderId="14" xfId="0" applyNumberFormat="1" applyFont="1" applyFill="1" applyBorder="1" applyAlignment="1" applyProtection="1">
      <alignment horizontal="center"/>
      <protection locked="0"/>
    </xf>
    <xf numFmtId="1" fontId="1" fillId="33" borderId="14" xfId="0" applyNumberFormat="1" applyFont="1" applyFill="1" applyBorder="1" applyAlignment="1" applyProtection="1">
      <alignment horizontal="center"/>
      <protection/>
    </xf>
    <xf numFmtId="1" fontId="1" fillId="33" borderId="14" xfId="0" applyNumberFormat="1" applyFont="1" applyFill="1" applyBorder="1" applyAlignment="1">
      <alignment horizontal="center"/>
    </xf>
    <xf numFmtId="0" fontId="1" fillId="34" borderId="13" xfId="0" applyFont="1" applyFill="1" applyBorder="1" applyAlignment="1" applyProtection="1">
      <alignment vertical="top"/>
      <protection locked="0"/>
    </xf>
    <xf numFmtId="166" fontId="1" fillId="33" borderId="14" xfId="0" applyNumberFormat="1" applyFont="1" applyFill="1" applyBorder="1" applyAlignment="1" applyProtection="1">
      <alignment horizontal="center"/>
      <protection locked="0"/>
    </xf>
    <xf numFmtId="3" fontId="1" fillId="33" borderId="13" xfId="0" applyNumberFormat="1" applyFont="1" applyFill="1" applyBorder="1" applyAlignment="1">
      <alignment horizontal="center"/>
    </xf>
    <xf numFmtId="3" fontId="1" fillId="33" borderId="33" xfId="0" applyNumberFormat="1" applyFont="1" applyFill="1" applyBorder="1" applyAlignment="1">
      <alignment horizontal="center"/>
    </xf>
    <xf numFmtId="3" fontId="1" fillId="33" borderId="14" xfId="0" applyNumberFormat="1" applyFont="1" applyFill="1" applyBorder="1" applyAlignment="1">
      <alignment horizontal="center"/>
    </xf>
    <xf numFmtId="164" fontId="1" fillId="34" borderId="13" xfId="0" applyNumberFormat="1" applyFont="1" applyFill="1" applyBorder="1" applyAlignment="1" applyProtection="1">
      <alignment horizontal="center"/>
      <protection locked="0"/>
    </xf>
    <xf numFmtId="164" fontId="1" fillId="34" borderId="33" xfId="0" applyNumberFormat="1" applyFont="1" applyFill="1" applyBorder="1" applyAlignment="1" applyProtection="1">
      <alignment horizontal="center"/>
      <protection locked="0"/>
    </xf>
    <xf numFmtId="3" fontId="1" fillId="33" borderId="11" xfId="0" applyNumberFormat="1" applyFont="1" applyFill="1" applyBorder="1" applyAlignment="1" applyProtection="1">
      <alignment horizontal="center"/>
      <protection/>
    </xf>
    <xf numFmtId="3" fontId="1" fillId="34" borderId="19" xfId="0" applyNumberFormat="1" applyFont="1" applyFill="1" applyBorder="1" applyAlignment="1" applyProtection="1">
      <alignment horizontal="center"/>
      <protection locked="0"/>
    </xf>
    <xf numFmtId="3" fontId="1" fillId="33" borderId="13" xfId="0" applyNumberFormat="1" applyFont="1" applyFill="1" applyBorder="1" applyAlignment="1" applyProtection="1">
      <alignment horizontal="center"/>
      <protection/>
    </xf>
    <xf numFmtId="3" fontId="1" fillId="34" borderId="13" xfId="0" applyNumberFormat="1" applyFont="1" applyFill="1" applyBorder="1" applyAlignment="1" applyProtection="1">
      <alignment horizontal="center"/>
      <protection locked="0"/>
    </xf>
    <xf numFmtId="166" fontId="1" fillId="34" borderId="13" xfId="0" applyNumberFormat="1" applyFont="1" applyFill="1" applyBorder="1" applyAlignment="1" applyProtection="1">
      <alignment horizontal="center"/>
      <protection locked="0"/>
    </xf>
    <xf numFmtId="3" fontId="1" fillId="33" borderId="14" xfId="0" applyNumberFormat="1" applyFont="1" applyFill="1" applyBorder="1" applyAlignment="1" applyProtection="1">
      <alignment horizontal="center"/>
      <protection/>
    </xf>
    <xf numFmtId="0" fontId="0" fillId="0" borderId="0" xfId="0" applyFont="1" applyAlignment="1">
      <alignment horizontal="right"/>
    </xf>
    <xf numFmtId="0" fontId="0" fillId="0" borderId="0" xfId="0" applyFont="1" applyAlignment="1">
      <alignment/>
    </xf>
    <xf numFmtId="0" fontId="57" fillId="0" borderId="0" xfId="0" applyFont="1" applyAlignment="1">
      <alignment vertical="center"/>
    </xf>
    <xf numFmtId="0" fontId="18" fillId="0" borderId="0" xfId="0" applyFont="1" applyAlignment="1">
      <alignment vertical="center"/>
    </xf>
    <xf numFmtId="0" fontId="0" fillId="0" borderId="0" xfId="0" applyAlignment="1">
      <alignment vertical="top"/>
    </xf>
    <xf numFmtId="0" fontId="0" fillId="0" borderId="0" xfId="0" applyAlignment="1">
      <alignment wrapText="1"/>
    </xf>
    <xf numFmtId="0" fontId="7" fillId="0" borderId="36" xfId="0" applyFont="1" applyBorder="1" applyAlignment="1">
      <alignment vertical="center" wrapText="1"/>
    </xf>
    <xf numFmtId="0" fontId="21" fillId="0" borderId="36" xfId="0" applyFont="1" applyBorder="1" applyAlignment="1">
      <alignment horizontal="center" vertical="center" wrapText="1"/>
    </xf>
    <xf numFmtId="0" fontId="21" fillId="0" borderId="25" xfId="0" applyFont="1" applyBorder="1" applyAlignment="1">
      <alignment horizontal="center" vertical="center" wrapText="1"/>
    </xf>
    <xf numFmtId="0" fontId="7" fillId="0" borderId="14" xfId="0" applyFont="1" applyBorder="1" applyAlignment="1">
      <alignment vertical="center" wrapText="1"/>
    </xf>
    <xf numFmtId="0" fontId="7" fillId="0" borderId="14" xfId="0" applyFont="1" applyBorder="1" applyAlignment="1">
      <alignment horizontal="center" vertical="center" wrapText="1"/>
    </xf>
    <xf numFmtId="0" fontId="7" fillId="0" borderId="20" xfId="0" applyFont="1" applyBorder="1" applyAlignment="1">
      <alignment horizontal="center" vertical="center" wrapText="1"/>
    </xf>
    <xf numFmtId="0" fontId="7" fillId="0" borderId="35" xfId="0" applyFont="1" applyBorder="1" applyAlignment="1">
      <alignment vertical="center" wrapText="1"/>
    </xf>
    <xf numFmtId="0" fontId="7" fillId="0" borderId="35" xfId="0" applyFont="1" applyBorder="1" applyAlignment="1">
      <alignment horizontal="center" vertical="center" wrapText="1"/>
    </xf>
    <xf numFmtId="0" fontId="7" fillId="0" borderId="21" xfId="0" applyFont="1" applyBorder="1" applyAlignment="1">
      <alignment horizontal="center" vertical="center" wrapText="1"/>
    </xf>
    <xf numFmtId="0" fontId="7" fillId="0" borderId="36" xfId="0" applyFont="1" applyBorder="1" applyAlignment="1">
      <alignment horizontal="center" vertical="center" wrapText="1"/>
    </xf>
    <xf numFmtId="0" fontId="7" fillId="0" borderId="25" xfId="0" applyFont="1" applyBorder="1" applyAlignment="1">
      <alignment horizontal="center" vertical="center" wrapText="1"/>
    </xf>
    <xf numFmtId="0" fontId="7" fillId="0" borderId="37" xfId="0" applyFont="1" applyBorder="1" applyAlignment="1">
      <alignment vertical="center" wrapText="1"/>
    </xf>
    <xf numFmtId="0" fontId="7" fillId="0" borderId="37" xfId="0" applyFont="1" applyBorder="1" applyAlignment="1">
      <alignment horizontal="center" vertical="center" wrapText="1"/>
    </xf>
    <xf numFmtId="0" fontId="7" fillId="0" borderId="38" xfId="0" applyFont="1" applyBorder="1" applyAlignment="1">
      <alignment horizontal="center" vertical="center" wrapText="1"/>
    </xf>
    <xf numFmtId="0" fontId="3" fillId="0" borderId="39" xfId="0" applyFont="1" applyBorder="1" applyAlignment="1">
      <alignment horizontal="center" vertical="center" wrapText="1"/>
    </xf>
    <xf numFmtId="0" fontId="7" fillId="0" borderId="40" xfId="0" applyFont="1" applyBorder="1" applyAlignment="1">
      <alignment vertical="center" wrapText="1"/>
    </xf>
    <xf numFmtId="0" fontId="7" fillId="0" borderId="40" xfId="0" applyFont="1" applyBorder="1" applyAlignment="1">
      <alignment horizontal="center" vertical="center" wrapText="1"/>
    </xf>
    <xf numFmtId="0" fontId="7" fillId="0" borderId="41" xfId="0" applyFont="1" applyBorder="1" applyAlignment="1">
      <alignment horizontal="center" vertical="center" wrapText="1"/>
    </xf>
    <xf numFmtId="0" fontId="15" fillId="0" borderId="26" xfId="0" applyFont="1" applyBorder="1" applyAlignment="1">
      <alignment horizontal="center" vertical="center" wrapText="1"/>
    </xf>
    <xf numFmtId="0" fontId="21" fillId="0" borderId="27" xfId="0" applyFont="1" applyBorder="1" applyAlignment="1">
      <alignment vertical="center" wrapText="1"/>
    </xf>
    <xf numFmtId="0" fontId="7" fillId="0" borderId="27" xfId="0" applyFont="1" applyBorder="1" applyAlignment="1">
      <alignment horizontal="center" vertical="center" wrapText="1"/>
    </xf>
    <xf numFmtId="0" fontId="7" fillId="0" borderId="28" xfId="0" applyFont="1" applyBorder="1" applyAlignment="1">
      <alignment horizontal="center" vertical="center" wrapText="1"/>
    </xf>
    <xf numFmtId="0" fontId="21" fillId="0" borderId="20" xfId="0" applyFont="1" applyBorder="1" applyAlignment="1">
      <alignment horizontal="center" vertical="center" wrapText="1"/>
    </xf>
    <xf numFmtId="0" fontId="21" fillId="0" borderId="21" xfId="0" applyFont="1" applyBorder="1" applyAlignment="1">
      <alignment horizontal="center" vertical="center" wrapText="1"/>
    </xf>
    <xf numFmtId="0" fontId="0" fillId="0" borderId="0" xfId="0" applyBorder="1" applyAlignment="1">
      <alignment/>
    </xf>
    <xf numFmtId="0" fontId="0" fillId="0" borderId="42" xfId="0" applyFont="1" applyFill="1" applyBorder="1" applyAlignment="1">
      <alignment horizontal="right"/>
    </xf>
    <xf numFmtId="0" fontId="6" fillId="0" borderId="0" xfId="0" applyFont="1" applyAlignment="1">
      <alignment vertical="center" wrapText="1"/>
    </xf>
    <xf numFmtId="0" fontId="12" fillId="0" borderId="0" xfId="0" applyFont="1" applyAlignment="1">
      <alignment horizontal="center"/>
    </xf>
    <xf numFmtId="0" fontId="1" fillId="0" borderId="18" xfId="0" applyFont="1" applyBorder="1" applyAlignment="1">
      <alignment horizontal="left" vertical="top" wrapText="1"/>
    </xf>
    <xf numFmtId="0" fontId="1" fillId="0" borderId="19" xfId="0" applyFont="1" applyBorder="1" applyAlignment="1">
      <alignment horizontal="left" vertical="top" wrapText="1"/>
    </xf>
    <xf numFmtId="0" fontId="1" fillId="0" borderId="12" xfId="0" applyFont="1" applyBorder="1" applyAlignment="1">
      <alignment horizontal="left" vertical="top" wrapText="1"/>
    </xf>
    <xf numFmtId="0" fontId="1" fillId="0" borderId="13" xfId="0" applyFont="1" applyBorder="1" applyAlignment="1">
      <alignment horizontal="left" vertical="top" wrapText="1"/>
    </xf>
    <xf numFmtId="0" fontId="3" fillId="0" borderId="0" xfId="0" applyFont="1" applyBorder="1" applyAlignment="1">
      <alignment horizontal="center"/>
    </xf>
    <xf numFmtId="0" fontId="3" fillId="0" borderId="12" xfId="0" applyFont="1" applyBorder="1" applyAlignment="1">
      <alignment horizontal="center"/>
    </xf>
    <xf numFmtId="0" fontId="1" fillId="0" borderId="18" xfId="0" applyFont="1" applyFill="1" applyBorder="1" applyAlignment="1">
      <alignment horizontal="left" vertical="top" wrapText="1"/>
    </xf>
    <xf numFmtId="0" fontId="1" fillId="0" borderId="19" xfId="0" applyFont="1" applyFill="1" applyBorder="1" applyAlignment="1">
      <alignment horizontal="left" vertical="top" wrapText="1"/>
    </xf>
    <xf numFmtId="0" fontId="1" fillId="0" borderId="18" xfId="0" applyFont="1" applyBorder="1" applyAlignment="1" applyProtection="1">
      <alignment horizontal="left" vertical="top" wrapText="1"/>
      <protection/>
    </xf>
    <xf numFmtId="0" fontId="1" fillId="0" borderId="19" xfId="0" applyFont="1" applyBorder="1" applyAlignment="1" applyProtection="1">
      <alignment horizontal="left" vertical="top" wrapText="1"/>
      <protection/>
    </xf>
    <xf numFmtId="3" fontId="1" fillId="33" borderId="15" xfId="0" applyNumberFormat="1" applyFont="1" applyFill="1" applyBorder="1" applyAlignment="1">
      <alignment horizontal="center"/>
    </xf>
    <xf numFmtId="3" fontId="1" fillId="33" borderId="18" xfId="0" applyNumberFormat="1" applyFont="1" applyFill="1" applyBorder="1" applyAlignment="1">
      <alignment horizontal="center"/>
    </xf>
    <xf numFmtId="3" fontId="1" fillId="33" borderId="19" xfId="0" applyNumberFormat="1" applyFont="1" applyFill="1" applyBorder="1" applyAlignment="1">
      <alignment horizontal="center"/>
    </xf>
    <xf numFmtId="0" fontId="1" fillId="0" borderId="10" xfId="0" applyFont="1" applyBorder="1" applyAlignment="1">
      <alignment horizontal="left" wrapText="1"/>
    </xf>
    <xf numFmtId="0" fontId="1" fillId="0" borderId="10" xfId="0" applyFont="1" applyBorder="1" applyAlignment="1">
      <alignment horizontal="left" vertical="top" wrapText="1"/>
    </xf>
    <xf numFmtId="0" fontId="1" fillId="0" borderId="11" xfId="0" applyFont="1" applyBorder="1" applyAlignment="1">
      <alignment horizontal="left" vertical="top" wrapText="1"/>
    </xf>
    <xf numFmtId="0" fontId="1" fillId="0" borderId="43" xfId="0" applyFont="1" applyFill="1" applyBorder="1" applyAlignment="1">
      <alignment horizontal="left" vertical="top" wrapText="1"/>
    </xf>
    <xf numFmtId="0" fontId="1" fillId="0" borderId="44" xfId="0" applyFont="1" applyFill="1" applyBorder="1" applyAlignment="1">
      <alignment horizontal="left" vertical="top" wrapText="1"/>
    </xf>
    <xf numFmtId="0" fontId="4" fillId="0" borderId="0" xfId="0" applyFont="1" applyAlignment="1">
      <alignment horizontal="center"/>
    </xf>
    <xf numFmtId="0" fontId="7" fillId="0" borderId="0" xfId="0" applyFont="1" applyAlignment="1">
      <alignment horizontal="center"/>
    </xf>
    <xf numFmtId="0" fontId="15" fillId="0" borderId="0" xfId="0" applyFont="1" applyAlignment="1">
      <alignment horizontal="center" vertical="center"/>
    </xf>
    <xf numFmtId="0" fontId="7" fillId="0" borderId="0" xfId="0" applyFont="1" applyAlignment="1">
      <alignment horizontal="center" vertical="center"/>
    </xf>
    <xf numFmtId="0" fontId="1" fillId="0" borderId="45" xfId="0" applyFont="1" applyFill="1" applyBorder="1" applyAlignment="1">
      <alignment horizontal="left" vertical="top" wrapText="1"/>
    </xf>
    <xf numFmtId="0" fontId="1" fillId="0" borderId="46" xfId="0" applyFont="1" applyFill="1" applyBorder="1" applyAlignment="1">
      <alignment horizontal="left" vertical="top" wrapText="1"/>
    </xf>
    <xf numFmtId="0" fontId="3" fillId="0" borderId="24" xfId="0" applyFont="1" applyBorder="1" applyAlignment="1">
      <alignment horizontal="center" vertical="center" wrapText="1"/>
    </xf>
    <xf numFmtId="0" fontId="3" fillId="0" borderId="22" xfId="0" applyFont="1" applyBorder="1" applyAlignment="1">
      <alignment horizontal="center" vertical="center" wrapText="1"/>
    </xf>
    <xf numFmtId="0" fontId="3" fillId="0" borderId="23" xfId="0" applyFont="1" applyBorder="1" applyAlignment="1">
      <alignment horizontal="center" vertical="center" wrapText="1"/>
    </xf>
    <xf numFmtId="0" fontId="6" fillId="0" borderId="0" xfId="0" applyFont="1" applyAlignment="1">
      <alignment horizontal="left" vertical="center" wrapText="1"/>
    </xf>
    <xf numFmtId="0" fontId="3" fillId="0" borderId="47" xfId="0" applyFont="1" applyBorder="1" applyAlignment="1">
      <alignment horizontal="center" vertical="center" wrapText="1"/>
    </xf>
    <xf numFmtId="0" fontId="3" fillId="0" borderId="26" xfId="0" applyFont="1" applyBorder="1" applyAlignment="1">
      <alignment horizontal="center" vertical="center" wrapText="1"/>
    </xf>
    <xf numFmtId="0" fontId="3" fillId="0" borderId="29" xfId="0" applyFont="1" applyBorder="1" applyAlignment="1">
      <alignment horizontal="center" vertical="center" wrapText="1"/>
    </xf>
    <xf numFmtId="0" fontId="3" fillId="0" borderId="48" xfId="0" applyFont="1" applyBorder="1" applyAlignment="1">
      <alignment horizontal="center" vertical="center" wrapText="1"/>
    </xf>
    <xf numFmtId="0" fontId="9" fillId="0" borderId="0" xfId="0" applyFont="1" applyBorder="1" applyAlignment="1">
      <alignment horizontal="center"/>
    </xf>
    <xf numFmtId="0" fontId="9" fillId="0" borderId="26" xfId="0" applyFont="1" applyBorder="1" applyAlignment="1">
      <alignment horizontal="center" vertical="center"/>
    </xf>
    <xf numFmtId="0" fontId="9" fillId="0" borderId="29" xfId="0" applyFont="1" applyBorder="1" applyAlignment="1">
      <alignment horizontal="center" vertical="center"/>
    </xf>
    <xf numFmtId="0" fontId="9" fillId="0" borderId="48" xfId="0" applyFont="1" applyBorder="1" applyAlignment="1">
      <alignment horizontal="center" vertical="center"/>
    </xf>
    <xf numFmtId="0" fontId="9" fillId="0" borderId="27" xfId="0" applyFont="1" applyBorder="1" applyAlignment="1">
      <alignment horizontal="center" vertical="center"/>
    </xf>
    <xf numFmtId="0" fontId="9" fillId="0" borderId="30" xfId="0" applyFont="1" applyBorder="1" applyAlignment="1">
      <alignment horizontal="center" vertical="center"/>
    </xf>
    <xf numFmtId="0" fontId="9" fillId="0" borderId="49" xfId="0" applyFont="1" applyBorder="1" applyAlignment="1">
      <alignment horizontal="center" vertical="center"/>
    </xf>
    <xf numFmtId="0" fontId="9" fillId="0" borderId="27" xfId="0" applyFont="1" applyBorder="1" applyAlignment="1">
      <alignment horizontal="center" vertical="center" wrapText="1"/>
    </xf>
    <xf numFmtId="0" fontId="9" fillId="0" borderId="30" xfId="0" applyFont="1" applyBorder="1" applyAlignment="1">
      <alignment horizontal="center" vertical="center" wrapText="1"/>
    </xf>
    <xf numFmtId="0" fontId="9" fillId="0" borderId="49" xfId="0" applyFont="1" applyBorder="1" applyAlignment="1">
      <alignment horizontal="center" vertical="center" wrapText="1"/>
    </xf>
    <xf numFmtId="0" fontId="9" fillId="0" borderId="28" xfId="0" applyFont="1" applyBorder="1" applyAlignment="1">
      <alignment horizontal="center" vertical="center" wrapText="1"/>
    </xf>
    <xf numFmtId="0" fontId="9" fillId="0" borderId="31" xfId="0" applyFont="1" applyBorder="1" applyAlignment="1">
      <alignment horizontal="center" vertical="center" wrapText="1"/>
    </xf>
    <xf numFmtId="0" fontId="9" fillId="0" borderId="50" xfId="0" applyFont="1" applyBorder="1" applyAlignment="1">
      <alignment horizontal="center" vertical="center" wrapText="1"/>
    </xf>
    <xf numFmtId="0" fontId="9" fillId="0" borderId="51" xfId="0" applyFont="1" applyBorder="1" applyAlignment="1">
      <alignment horizontal="center"/>
    </xf>
    <xf numFmtId="0" fontId="4" fillId="0" borderId="0" xfId="0" applyFont="1" applyBorder="1" applyAlignment="1">
      <alignment horizontal="center"/>
    </xf>
    <xf numFmtId="0" fontId="2" fillId="0" borderId="51" xfId="0" applyFont="1" applyBorder="1" applyAlignment="1">
      <alignment horizontal="center"/>
    </xf>
    <xf numFmtId="0" fontId="58" fillId="0" borderId="14" xfId="0" applyFont="1" applyBorder="1" applyAlignment="1">
      <alignment horizontal="left" vertical="top"/>
    </xf>
    <xf numFmtId="0" fontId="57" fillId="0" borderId="14" xfId="0" applyFont="1" applyBorder="1" applyAlignment="1">
      <alignment horizontal="left" vertical="top" wrapText="1"/>
    </xf>
    <xf numFmtId="0" fontId="57" fillId="0" borderId="14" xfId="0" applyFont="1" applyBorder="1" applyAlignment="1">
      <alignment horizontal="left" vertical="top"/>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DDDDDD"/>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EAEAEA"/>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styles" Target="styles.xml" /><Relationship Id="rId7" Type="http://schemas.openxmlformats.org/officeDocument/2006/relationships/sharedStrings" Target="sharedStrings.xml" /><Relationship Id="rId8"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s>
</file>

<file path=xl/drawings/_rels/drawing3.xml.rels><?xml version="1.0" encoding="utf-8" standalone="yes"?><Relationships xmlns="http://schemas.openxmlformats.org/package/2006/relationships"><Relationship Id="rId1" Type="http://schemas.openxmlformats.org/officeDocument/2006/relationships/image" Target="../media/image1.png" /></Relationships>
</file>

<file path=xl/drawings/_rels/drawing4.xml.rels><?xml version="1.0" encoding="utf-8" standalone="yes"?><Relationships xmlns="http://schemas.openxmlformats.org/package/2006/relationships"><Relationship Id="rId1" Type="http://schemas.openxmlformats.org/officeDocument/2006/relationships/image" Target="../media/image1.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142875</xdr:colOff>
      <xdr:row>0</xdr:row>
      <xdr:rowOff>114300</xdr:rowOff>
    </xdr:from>
    <xdr:to>
      <xdr:col>2</xdr:col>
      <xdr:colOff>371475</xdr:colOff>
      <xdr:row>1</xdr:row>
      <xdr:rowOff>142875</xdr:rowOff>
    </xdr:to>
    <xdr:pic>
      <xdr:nvPicPr>
        <xdr:cNvPr id="1" name="Picture 3" descr="Extension_slogan_color (NO GLOBE)"/>
        <xdr:cNvPicPr preferRelativeResize="1">
          <a:picLocks noChangeAspect="1"/>
        </xdr:cNvPicPr>
      </xdr:nvPicPr>
      <xdr:blipFill>
        <a:blip r:embed="rId1"/>
        <a:stretch>
          <a:fillRect/>
        </a:stretch>
      </xdr:blipFill>
      <xdr:spPr>
        <a:xfrm>
          <a:off x="142875" y="114300"/>
          <a:ext cx="1628775" cy="781050"/>
        </a:xfrm>
        <a:prstGeom prst="rect">
          <a:avLst/>
        </a:prstGeom>
        <a:noFill/>
        <a:ln w="9525" cmpd="sng">
          <a:noFill/>
        </a:ln>
      </xdr:spPr>
    </xdr:pic>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114300</xdr:colOff>
      <xdr:row>0</xdr:row>
      <xdr:rowOff>66675</xdr:rowOff>
    </xdr:from>
    <xdr:to>
      <xdr:col>1</xdr:col>
      <xdr:colOff>381000</xdr:colOff>
      <xdr:row>1</xdr:row>
      <xdr:rowOff>76200</xdr:rowOff>
    </xdr:to>
    <xdr:pic>
      <xdr:nvPicPr>
        <xdr:cNvPr id="1" name="Picture 2" descr="Extension_slogan_color (NO GLOBE)"/>
        <xdr:cNvPicPr preferRelativeResize="1">
          <a:picLocks noChangeAspect="1"/>
        </xdr:cNvPicPr>
      </xdr:nvPicPr>
      <xdr:blipFill>
        <a:blip r:embed="rId1"/>
        <a:stretch>
          <a:fillRect/>
        </a:stretch>
      </xdr:blipFill>
      <xdr:spPr>
        <a:xfrm>
          <a:off x="114300" y="66675"/>
          <a:ext cx="1619250" cy="762000"/>
        </a:xfrm>
        <a:prstGeom prst="rect">
          <a:avLst/>
        </a:prstGeom>
        <a:noFill/>
        <a:ln w="9525" cmpd="sng">
          <a:noFill/>
        </a:ln>
      </xdr:spPr>
    </xdr:pic>
    <xdr:clientData/>
  </xdr:twoCellAnchor>
  <xdr:twoCellAnchor>
    <xdr:from>
      <xdr:col>0</xdr:col>
      <xdr:colOff>114300</xdr:colOff>
      <xdr:row>0</xdr:row>
      <xdr:rowOff>85725</xdr:rowOff>
    </xdr:from>
    <xdr:to>
      <xdr:col>1</xdr:col>
      <xdr:colOff>371475</xdr:colOff>
      <xdr:row>1</xdr:row>
      <xdr:rowOff>85725</xdr:rowOff>
    </xdr:to>
    <xdr:pic>
      <xdr:nvPicPr>
        <xdr:cNvPr id="2" name="Picture 2" descr="Extension_slogan_color (NO GLOBE)"/>
        <xdr:cNvPicPr preferRelativeResize="1">
          <a:picLocks noChangeAspect="1"/>
        </xdr:cNvPicPr>
      </xdr:nvPicPr>
      <xdr:blipFill>
        <a:blip r:embed="rId1"/>
        <a:stretch>
          <a:fillRect/>
        </a:stretch>
      </xdr:blipFill>
      <xdr:spPr>
        <a:xfrm>
          <a:off x="114300" y="85725"/>
          <a:ext cx="1609725" cy="75247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190500</xdr:colOff>
      <xdr:row>0</xdr:row>
      <xdr:rowOff>76200</xdr:rowOff>
    </xdr:from>
    <xdr:to>
      <xdr:col>1</xdr:col>
      <xdr:colOff>619125</xdr:colOff>
      <xdr:row>1</xdr:row>
      <xdr:rowOff>28575</xdr:rowOff>
    </xdr:to>
    <xdr:pic>
      <xdr:nvPicPr>
        <xdr:cNvPr id="1" name="Picture 2" descr="Extension_slogan_color (NO GLOBE)"/>
        <xdr:cNvPicPr preferRelativeResize="1">
          <a:picLocks noChangeAspect="1"/>
        </xdr:cNvPicPr>
      </xdr:nvPicPr>
      <xdr:blipFill>
        <a:blip r:embed="rId1"/>
        <a:stretch>
          <a:fillRect/>
        </a:stretch>
      </xdr:blipFill>
      <xdr:spPr>
        <a:xfrm>
          <a:off x="190500" y="76200"/>
          <a:ext cx="1628775" cy="781050"/>
        </a:xfrm>
        <a:prstGeom prst="rect">
          <a:avLst/>
        </a:prstGeom>
        <a:noFill/>
        <a:ln w="9525" cmpd="sng">
          <a:noFill/>
        </a:ln>
      </xdr:spPr>
    </xdr:pic>
    <xdr:clientData/>
  </xdr:twoCellAnchor>
</xdr:wsDr>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95250</xdr:colOff>
      <xdr:row>0</xdr:row>
      <xdr:rowOff>47625</xdr:rowOff>
    </xdr:from>
    <xdr:to>
      <xdr:col>1</xdr:col>
      <xdr:colOff>590550</xdr:colOff>
      <xdr:row>0</xdr:row>
      <xdr:rowOff>723900</xdr:rowOff>
    </xdr:to>
    <xdr:pic>
      <xdr:nvPicPr>
        <xdr:cNvPr id="1" name="Picture 2" descr="Extension_slogan_color (NO GLOBE)"/>
        <xdr:cNvPicPr preferRelativeResize="1">
          <a:picLocks noChangeAspect="1"/>
        </xdr:cNvPicPr>
      </xdr:nvPicPr>
      <xdr:blipFill>
        <a:blip r:embed="rId1"/>
        <a:stretch>
          <a:fillRect/>
        </a:stretch>
      </xdr:blipFill>
      <xdr:spPr>
        <a:xfrm>
          <a:off x="95250" y="47625"/>
          <a:ext cx="1419225" cy="676275"/>
        </a:xfrm>
        <a:prstGeom prst="rect">
          <a:avLst/>
        </a:prstGeom>
        <a:noFill/>
        <a:ln w="9525" cmpd="sng">
          <a:noFill/>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dimension ref="A2:G67"/>
  <sheetViews>
    <sheetView tabSelected="1" zoomScale="75" zoomScaleNormal="75" zoomScaleSheetLayoutView="75" zoomScalePageLayoutView="0" workbookViewId="0" topLeftCell="A1">
      <selection activeCell="G8" sqref="G8"/>
    </sheetView>
  </sheetViews>
  <sheetFormatPr defaultColWidth="8.66015625" defaultRowHeight="20.25"/>
  <cols>
    <col min="1" max="1" width="3.58203125" style="1" customWidth="1"/>
    <col min="2" max="2" width="8.66015625" style="1" customWidth="1"/>
    <col min="3" max="3" width="20.66015625" style="1" customWidth="1"/>
    <col min="4" max="4" width="12.58203125" style="1" customWidth="1"/>
    <col min="5" max="5" width="12.66015625" style="1" customWidth="1"/>
    <col min="6" max="6" width="12.58203125" style="1" customWidth="1"/>
    <col min="7" max="16384" width="8.66015625" style="1" customWidth="1"/>
  </cols>
  <sheetData>
    <row r="1" ht="59.25" customHeight="1"/>
    <row r="2" spans="1:6" ht="22.5">
      <c r="A2" s="144" t="s">
        <v>43</v>
      </c>
      <c r="B2" s="144"/>
      <c r="C2" s="144"/>
      <c r="D2" s="144"/>
      <c r="E2" s="144"/>
      <c r="F2" s="144"/>
    </row>
    <row r="3" spans="1:6" ht="17.25">
      <c r="A3" s="145" t="s">
        <v>57</v>
      </c>
      <c r="B3" s="145"/>
      <c r="C3" s="145"/>
      <c r="D3" s="145"/>
      <c r="E3" s="145"/>
      <c r="F3" s="145"/>
    </row>
    <row r="4" spans="1:6" ht="33.75" customHeight="1">
      <c r="A4" s="22"/>
      <c r="B4" s="146" t="s">
        <v>193</v>
      </c>
      <c r="C4" s="147"/>
      <c r="D4" s="147"/>
      <c r="E4" s="147"/>
      <c r="F4" s="147"/>
    </row>
    <row r="5" spans="1:6" ht="18" customHeight="1">
      <c r="A5" s="1" t="s">
        <v>0</v>
      </c>
      <c r="C5" s="69"/>
      <c r="D5" s="70"/>
      <c r="E5" s="70"/>
      <c r="F5" s="2"/>
    </row>
    <row r="6" ht="23.25" customHeight="1"/>
    <row r="7" ht="17.25">
      <c r="A7" s="4" t="s">
        <v>1</v>
      </c>
    </row>
    <row r="9" spans="2:5" ht="15">
      <c r="B9" s="1" t="s">
        <v>2</v>
      </c>
      <c r="C9" s="71"/>
      <c r="D9" s="19" t="s">
        <v>3</v>
      </c>
      <c r="E9" s="71"/>
    </row>
    <row r="10" ht="15">
      <c r="D10" s="3"/>
    </row>
    <row r="11" spans="1:5" ht="17.25">
      <c r="A11" s="4" t="s">
        <v>4</v>
      </c>
      <c r="B11" s="1" t="s">
        <v>5</v>
      </c>
      <c r="E11" s="72">
        <f>IF(OR(ISBLANK(E9),ISBLANK(C9)),0,IF(C9&gt;E9,"ERROR",E9-C9+1))</f>
        <v>0</v>
      </c>
    </row>
    <row r="12" spans="1:6" ht="39" customHeight="1">
      <c r="A12" s="131" t="s">
        <v>6</v>
      </c>
      <c r="B12" s="131"/>
      <c r="C12" s="131"/>
      <c r="D12" s="131"/>
      <c r="E12" s="131"/>
      <c r="F12" s="131"/>
    </row>
    <row r="13" spans="1:6" ht="17.25">
      <c r="A13" s="15" t="s">
        <v>7</v>
      </c>
      <c r="B13" s="5" t="s">
        <v>8</v>
      </c>
      <c r="C13" s="6"/>
      <c r="D13" s="9">
        <v>1</v>
      </c>
      <c r="E13" s="9">
        <v>2</v>
      </c>
      <c r="F13" s="9">
        <v>3</v>
      </c>
    </row>
    <row r="14" spans="1:6" ht="31.5" customHeight="1">
      <c r="A14" s="16"/>
      <c r="B14" s="7"/>
      <c r="C14" s="8"/>
      <c r="D14" s="73"/>
      <c r="E14" s="73"/>
      <c r="F14" s="73"/>
    </row>
    <row r="15" spans="1:6" ht="30.75" customHeight="1">
      <c r="A15" s="10" t="s">
        <v>9</v>
      </c>
      <c r="B15" s="126" t="s">
        <v>10</v>
      </c>
      <c r="C15" s="127"/>
      <c r="D15" s="74"/>
      <c r="E15" s="74"/>
      <c r="F15" s="74"/>
    </row>
    <row r="16" spans="1:6" ht="26.25" customHeight="1">
      <c r="A16" s="10" t="s">
        <v>11</v>
      </c>
      <c r="B16" s="17" t="s">
        <v>73</v>
      </c>
      <c r="C16" s="18"/>
      <c r="D16" s="74"/>
      <c r="E16" s="74"/>
      <c r="F16" s="74"/>
    </row>
    <row r="17" spans="1:6" ht="36" customHeight="1">
      <c r="A17" s="15" t="s">
        <v>12</v>
      </c>
      <c r="B17" s="140" t="s">
        <v>58</v>
      </c>
      <c r="C17" s="141"/>
      <c r="D17" s="75">
        <f>(D15*D16)/1000</f>
        <v>0</v>
      </c>
      <c r="E17" s="75">
        <f>(E15*E16)/1000</f>
        <v>0</v>
      </c>
      <c r="F17" s="75">
        <f>(F15*F16)/1000</f>
        <v>0</v>
      </c>
    </row>
    <row r="18" spans="1:6" ht="30.75" customHeight="1">
      <c r="A18" s="10" t="s">
        <v>13</v>
      </c>
      <c r="B18" s="126" t="s">
        <v>74</v>
      </c>
      <c r="C18" s="127"/>
      <c r="D18" s="74"/>
      <c r="E18" s="74"/>
      <c r="F18" s="74"/>
    </row>
    <row r="19" spans="1:6" ht="31.5" customHeight="1">
      <c r="A19" s="10" t="s">
        <v>14</v>
      </c>
      <c r="B19" s="142" t="s">
        <v>75</v>
      </c>
      <c r="C19" s="143"/>
      <c r="D19" s="76"/>
      <c r="E19" s="76"/>
      <c r="F19" s="76"/>
    </row>
    <row r="20" spans="1:6" ht="26.25" customHeight="1">
      <c r="A20" s="10" t="s">
        <v>15</v>
      </c>
      <c r="B20" s="148" t="s">
        <v>59</v>
      </c>
      <c r="C20" s="149"/>
      <c r="D20" s="76"/>
      <c r="E20" s="76"/>
      <c r="F20" s="76"/>
    </row>
    <row r="21" spans="1:6" ht="22.5" customHeight="1">
      <c r="A21" s="10" t="s">
        <v>16</v>
      </c>
      <c r="B21" s="132" t="s">
        <v>114</v>
      </c>
      <c r="C21" s="133"/>
      <c r="D21" s="77">
        <f>(D19*D20)/24</f>
        <v>0</v>
      </c>
      <c r="E21" s="77">
        <f>(E19*E20)/24</f>
        <v>0</v>
      </c>
      <c r="F21" s="77">
        <f>(F19*F20)/24</f>
        <v>0</v>
      </c>
    </row>
    <row r="22" spans="1:6" ht="33" customHeight="1">
      <c r="A22" s="10" t="s">
        <v>17</v>
      </c>
      <c r="B22" s="126" t="s">
        <v>115</v>
      </c>
      <c r="C22" s="127"/>
      <c r="D22" s="78">
        <f>(D18+D21)</f>
        <v>0</v>
      </c>
      <c r="E22" s="78">
        <f>(E18+E21)</f>
        <v>0</v>
      </c>
      <c r="F22" s="78">
        <f>(F18+F21)</f>
        <v>0</v>
      </c>
    </row>
    <row r="23" spans="1:6" ht="35.25" customHeight="1">
      <c r="A23" s="10" t="s">
        <v>19</v>
      </c>
      <c r="B23" s="126" t="s">
        <v>56</v>
      </c>
      <c r="C23" s="127"/>
      <c r="D23" s="74"/>
      <c r="E23" s="74"/>
      <c r="F23" s="74"/>
    </row>
    <row r="24" spans="1:6" ht="32.25" customHeight="1">
      <c r="A24" s="10" t="s">
        <v>21</v>
      </c>
      <c r="B24" s="126" t="s">
        <v>116</v>
      </c>
      <c r="C24" s="127"/>
      <c r="D24" s="78">
        <f>+$E$11-D22</f>
        <v>0</v>
      </c>
      <c r="E24" s="78">
        <f>+$E$11-E22</f>
        <v>0</v>
      </c>
      <c r="F24" s="78">
        <f>+$E$11-F22</f>
        <v>0</v>
      </c>
    </row>
    <row r="25" spans="1:6" ht="34.5" customHeight="1">
      <c r="A25" s="10" t="s">
        <v>22</v>
      </c>
      <c r="B25" s="126" t="s">
        <v>29</v>
      </c>
      <c r="C25" s="127"/>
      <c r="D25" s="74"/>
      <c r="E25" s="74"/>
      <c r="F25" s="74"/>
    </row>
    <row r="26" ht="33.75" customHeight="1">
      <c r="A26" s="36">
        <f>IF(OR(D23&lt;0,D23&gt;1,E23&lt;0,E23&gt;1,F23&lt;0,F23&gt;1),"You must enter a number between 0 and 1 for fraction of manure collected as liquid waste (line K)","")</f>
      </c>
    </row>
    <row r="27" spans="1:6" ht="17.25">
      <c r="A27" s="130" t="s">
        <v>18</v>
      </c>
      <c r="B27" s="130"/>
      <c r="C27" s="130"/>
      <c r="D27" s="131"/>
      <c r="E27" s="131"/>
      <c r="F27" s="131"/>
    </row>
    <row r="28" spans="1:6" ht="15">
      <c r="A28" s="12"/>
      <c r="B28" s="13"/>
      <c r="C28" s="14"/>
      <c r="D28" s="9">
        <v>1</v>
      </c>
      <c r="E28" s="9">
        <v>2</v>
      </c>
      <c r="F28" s="9">
        <v>3</v>
      </c>
    </row>
    <row r="29" spans="1:6" ht="22.5" customHeight="1">
      <c r="A29" s="11" t="s">
        <v>23</v>
      </c>
      <c r="B29" s="128" t="s">
        <v>20</v>
      </c>
      <c r="C29" s="129"/>
      <c r="D29" s="79"/>
      <c r="E29" s="79"/>
      <c r="F29" s="79"/>
    </row>
    <row r="30" spans="1:6" ht="51" customHeight="1">
      <c r="A30" s="11" t="s">
        <v>25</v>
      </c>
      <c r="B30" s="128" t="s">
        <v>66</v>
      </c>
      <c r="C30" s="129"/>
      <c r="D30" s="74"/>
      <c r="E30" s="74"/>
      <c r="F30" s="74"/>
    </row>
    <row r="31" spans="1:6" ht="36.75" customHeight="1">
      <c r="A31" s="10" t="s">
        <v>27</v>
      </c>
      <c r="B31" s="126" t="s">
        <v>161</v>
      </c>
      <c r="C31" s="127"/>
      <c r="D31" s="74"/>
      <c r="E31" s="74"/>
      <c r="F31" s="74"/>
    </row>
    <row r="32" spans="1:6" ht="33" customHeight="1">
      <c r="A32" s="11" t="s">
        <v>28</v>
      </c>
      <c r="B32" s="126" t="s">
        <v>67</v>
      </c>
      <c r="C32" s="127"/>
      <c r="D32" s="80">
        <f>(D30*D31)/2000</f>
        <v>0</v>
      </c>
      <c r="E32" s="80">
        <f>(E30*E31)/2000</f>
        <v>0</v>
      </c>
      <c r="F32" s="80">
        <f>(F30*F31)/2000</f>
        <v>0</v>
      </c>
    </row>
    <row r="33" spans="1:6" ht="33" customHeight="1">
      <c r="A33" s="10" t="s">
        <v>44</v>
      </c>
      <c r="B33" s="126" t="s">
        <v>76</v>
      </c>
      <c r="C33" s="127"/>
      <c r="D33" s="74"/>
      <c r="E33" s="74"/>
      <c r="F33" s="74"/>
    </row>
    <row r="34" ht="32.25" customHeight="1">
      <c r="A34" s="36">
        <f>IF(OR(D33&lt;0,D33&gt;1,E33&lt;0,E33&gt;1,F33&lt;0,F33&gt;1),"You must enter a number between 0 and 1 for fraction of bedding collected with liquid waste (line R)","")</f>
      </c>
    </row>
    <row r="35" spans="1:6" ht="17.25">
      <c r="A35" s="130" t="s">
        <v>24</v>
      </c>
      <c r="B35" s="130"/>
      <c r="C35" s="130"/>
      <c r="D35" s="131"/>
      <c r="E35" s="131"/>
      <c r="F35" s="131"/>
    </row>
    <row r="36" spans="1:6" ht="15">
      <c r="A36" s="12"/>
      <c r="B36" s="13"/>
      <c r="C36" s="14"/>
      <c r="D36" s="23">
        <v>1</v>
      </c>
      <c r="E36" s="9">
        <v>2</v>
      </c>
      <c r="F36" s="9">
        <v>3</v>
      </c>
    </row>
    <row r="37" spans="1:6" ht="35.25" customHeight="1">
      <c r="A37" s="11" t="s">
        <v>45</v>
      </c>
      <c r="B37" s="128" t="s">
        <v>68</v>
      </c>
      <c r="C37" s="129"/>
      <c r="D37" s="81">
        <f>(D17*D24*D25)/2000</f>
        <v>0</v>
      </c>
      <c r="E37" s="82">
        <f>(E17*E24*E25)/2000</f>
        <v>0</v>
      </c>
      <c r="F37" s="82">
        <f>(F17*F24*F25)/2000</f>
        <v>0</v>
      </c>
    </row>
    <row r="38" ht="30.75" customHeight="1"/>
    <row r="39" spans="1:6" ht="17.25">
      <c r="A39" s="130" t="s">
        <v>26</v>
      </c>
      <c r="B39" s="130"/>
      <c r="C39" s="130"/>
      <c r="D39" s="131"/>
      <c r="E39" s="131"/>
      <c r="F39" s="131"/>
    </row>
    <row r="40" spans="1:6" ht="15">
      <c r="A40" s="12"/>
      <c r="B40" s="13"/>
      <c r="C40" s="14"/>
      <c r="D40" s="23">
        <v>1</v>
      </c>
      <c r="E40" s="9">
        <v>2</v>
      </c>
      <c r="F40" s="9">
        <v>3</v>
      </c>
    </row>
    <row r="41" spans="1:6" ht="33" customHeight="1">
      <c r="A41" s="11" t="s">
        <v>46</v>
      </c>
      <c r="B41" s="128" t="s">
        <v>69</v>
      </c>
      <c r="C41" s="129"/>
      <c r="D41" s="82">
        <f>(D17*(D22-(D22*D23))*D25)/2000</f>
        <v>0</v>
      </c>
      <c r="E41" s="82">
        <f>(E17*(E22-(E22*E23))*E25)/2000</f>
        <v>0</v>
      </c>
      <c r="F41" s="82">
        <f>(F17*(F22-(F22*F23))*F25)/2000</f>
        <v>0</v>
      </c>
    </row>
    <row r="42" spans="1:6" ht="32.25" customHeight="1">
      <c r="A42" s="11" t="s">
        <v>47</v>
      </c>
      <c r="B42" s="128" t="s">
        <v>70</v>
      </c>
      <c r="C42" s="129"/>
      <c r="D42" s="83">
        <f>(D32-(D32*D33)+D41)</f>
        <v>0</v>
      </c>
      <c r="E42" s="83">
        <f>(E32-(E32*E33)+E41)</f>
        <v>0</v>
      </c>
      <c r="F42" s="83">
        <f>(F32-(F32*F33)+F41)</f>
        <v>0</v>
      </c>
    </row>
    <row r="44" spans="1:6" ht="17.25">
      <c r="A44" s="130" t="s">
        <v>55</v>
      </c>
      <c r="B44" s="130"/>
      <c r="C44" s="130"/>
      <c r="D44" s="131"/>
      <c r="E44" s="131"/>
      <c r="F44" s="131"/>
    </row>
    <row r="45" spans="1:6" ht="15">
      <c r="A45" s="12"/>
      <c r="B45" s="13"/>
      <c r="C45" s="14"/>
      <c r="D45" s="23">
        <v>1</v>
      </c>
      <c r="E45" s="9">
        <v>2</v>
      </c>
      <c r="F45" s="9">
        <v>3</v>
      </c>
    </row>
    <row r="46" spans="1:6" ht="37.5" customHeight="1">
      <c r="A46" s="11" t="s">
        <v>48</v>
      </c>
      <c r="B46" s="128" t="s">
        <v>50</v>
      </c>
      <c r="C46" s="129"/>
      <c r="D46" s="84"/>
      <c r="E46" s="85"/>
      <c r="F46" s="85"/>
    </row>
    <row r="47" spans="1:6" ht="34.5" customHeight="1">
      <c r="A47" s="11" t="s">
        <v>49</v>
      </c>
      <c r="B47" s="128" t="s">
        <v>71</v>
      </c>
      <c r="C47" s="129"/>
      <c r="D47" s="83">
        <f>(D17*(D22*D23)*D46)</f>
        <v>0</v>
      </c>
      <c r="E47" s="83">
        <f>(E17*(E22*E23)*E46)</f>
        <v>0</v>
      </c>
      <c r="F47" s="83">
        <f>(F17*(F22*F23)*F46)</f>
        <v>0</v>
      </c>
    </row>
    <row r="48" spans="1:6" ht="45.75" customHeight="1">
      <c r="A48" s="11" t="s">
        <v>51</v>
      </c>
      <c r="B48" s="128" t="s">
        <v>72</v>
      </c>
      <c r="C48" s="129"/>
      <c r="D48" s="83">
        <f>(0.5*(D30*D33))+D47</f>
        <v>0</v>
      </c>
      <c r="E48" s="83">
        <f>(0.5*(E30*E33)+E47)</f>
        <v>0</v>
      </c>
      <c r="F48" s="83">
        <f>(0.5*(F30*F33)+F47)</f>
        <v>0</v>
      </c>
    </row>
    <row r="49" spans="1:6" ht="50.25" customHeight="1">
      <c r="A49" s="11" t="s">
        <v>52</v>
      </c>
      <c r="B49" s="128" t="s">
        <v>165</v>
      </c>
      <c r="C49" s="129"/>
      <c r="D49" s="136">
        <f>(D48+E48+F48)</f>
        <v>0</v>
      </c>
      <c r="E49" s="137"/>
      <c r="F49" s="138"/>
    </row>
    <row r="50" spans="1:6" ht="30" customHeight="1">
      <c r="A50" s="139" t="s">
        <v>166</v>
      </c>
      <c r="B50" s="139"/>
      <c r="C50" s="139"/>
      <c r="D50" s="139"/>
      <c r="E50" s="139"/>
      <c r="F50" s="139"/>
    </row>
    <row r="52" spans="1:6" ht="17.25">
      <c r="A52" s="32" t="s">
        <v>53</v>
      </c>
      <c r="B52" s="33" t="s">
        <v>78</v>
      </c>
      <c r="C52" s="33"/>
      <c r="D52" s="33"/>
      <c r="E52" s="34"/>
      <c r="F52" s="86">
        <f>(D49*7.481)</f>
        <v>0</v>
      </c>
    </row>
    <row r="53" spans="1:6" ht="17.25">
      <c r="A53" s="28" t="s">
        <v>60</v>
      </c>
      <c r="B53" s="30" t="s">
        <v>54</v>
      </c>
      <c r="C53" s="26"/>
      <c r="D53" s="26"/>
      <c r="E53" s="27"/>
      <c r="F53" s="87"/>
    </row>
    <row r="54" spans="1:7" ht="17.25">
      <c r="A54" s="29" t="s">
        <v>61</v>
      </c>
      <c r="B54" s="24" t="s">
        <v>77</v>
      </c>
      <c r="C54" s="24"/>
      <c r="D54" s="24"/>
      <c r="E54" s="31"/>
      <c r="F54" s="88">
        <f>(F53*E11)</f>
        <v>0</v>
      </c>
      <c r="G54" s="25"/>
    </row>
    <row r="55" spans="1:7" ht="17.25">
      <c r="A55" s="29" t="s">
        <v>62</v>
      </c>
      <c r="B55" s="24" t="s">
        <v>162</v>
      </c>
      <c r="C55" s="24"/>
      <c r="D55" s="24"/>
      <c r="E55" s="31"/>
      <c r="F55" s="89"/>
      <c r="G55" s="25"/>
    </row>
    <row r="56" spans="1:7" ht="17.25">
      <c r="A56" s="29" t="s">
        <v>63</v>
      </c>
      <c r="B56" s="24" t="s">
        <v>158</v>
      </c>
      <c r="C56" s="24"/>
      <c r="D56" s="24"/>
      <c r="E56" s="31"/>
      <c r="F56" s="90"/>
      <c r="G56" s="25"/>
    </row>
    <row r="57" spans="1:7" ht="17.25">
      <c r="A57" s="35" t="s">
        <v>64</v>
      </c>
      <c r="B57" s="24" t="s">
        <v>168</v>
      </c>
      <c r="C57" s="24"/>
      <c r="D57" s="24"/>
      <c r="E57" s="31"/>
      <c r="F57" s="84"/>
      <c r="G57" s="25"/>
    </row>
    <row r="58" spans="1:7" ht="18" customHeight="1">
      <c r="A58" s="62" t="s">
        <v>65</v>
      </c>
      <c r="B58" s="1" t="s">
        <v>164</v>
      </c>
      <c r="F58" s="74"/>
      <c r="G58" s="25"/>
    </row>
    <row r="59" spans="1:7" ht="33.75" customHeight="1">
      <c r="A59" s="62" t="s">
        <v>159</v>
      </c>
      <c r="B59" s="134" t="s">
        <v>169</v>
      </c>
      <c r="C59" s="134"/>
      <c r="D59" s="134"/>
      <c r="E59" s="135"/>
      <c r="F59" s="91">
        <f>((0.6*F55*F56)+(F58*F56)+(0.75*F55*F57)+(F58*F57))*7.481/12</f>
        <v>0</v>
      </c>
      <c r="G59" s="25"/>
    </row>
    <row r="60" spans="1:6" ht="17.25">
      <c r="A60" s="29" t="s">
        <v>163</v>
      </c>
      <c r="B60" s="24" t="s">
        <v>170</v>
      </c>
      <c r="C60" s="24"/>
      <c r="D60" s="24"/>
      <c r="E60" s="31"/>
      <c r="F60" s="91">
        <f>(F52+F54+F59)</f>
        <v>0</v>
      </c>
    </row>
    <row r="61" spans="1:6" ht="20.25" customHeight="1">
      <c r="A61" s="1" t="s">
        <v>167</v>
      </c>
      <c r="F61" s="63" t="s">
        <v>194</v>
      </c>
    </row>
    <row r="62" ht="18" customHeight="1"/>
    <row r="63" ht="18" customHeight="1"/>
    <row r="64" spans="1:6" ht="15">
      <c r="A64" s="125" t="s">
        <v>160</v>
      </c>
      <c r="B64" s="125"/>
      <c r="C64" s="125"/>
      <c r="D64" s="125"/>
      <c r="E64" s="125"/>
      <c r="F64" s="125"/>
    </row>
    <row r="65" spans="1:6" ht="15">
      <c r="A65" s="125" t="s">
        <v>261</v>
      </c>
      <c r="B65" s="125"/>
      <c r="C65" s="125"/>
      <c r="D65" s="125"/>
      <c r="E65" s="125"/>
      <c r="F65" s="125"/>
    </row>
    <row r="66" spans="1:6" ht="15">
      <c r="A66" s="125" t="s">
        <v>262</v>
      </c>
      <c r="B66" s="125"/>
      <c r="C66" s="125"/>
      <c r="D66" s="125"/>
      <c r="E66" s="125"/>
      <c r="F66" s="125"/>
    </row>
    <row r="67" spans="1:6" ht="15">
      <c r="A67" s="125" t="s">
        <v>263</v>
      </c>
      <c r="B67" s="125"/>
      <c r="C67" s="125"/>
      <c r="D67" s="125"/>
      <c r="E67" s="125"/>
      <c r="F67" s="125"/>
    </row>
  </sheetData>
  <sheetProtection sheet="1" objects="1" scenarios="1"/>
  <mergeCells count="37">
    <mergeCell ref="B17:C17"/>
    <mergeCell ref="B23:C23"/>
    <mergeCell ref="B18:C18"/>
    <mergeCell ref="B19:C19"/>
    <mergeCell ref="A2:F2"/>
    <mergeCell ref="A3:F3"/>
    <mergeCell ref="A12:F12"/>
    <mergeCell ref="B15:C15"/>
    <mergeCell ref="B4:F4"/>
    <mergeCell ref="B20:C20"/>
    <mergeCell ref="A27:F27"/>
    <mergeCell ref="A39:F39"/>
    <mergeCell ref="B29:C29"/>
    <mergeCell ref="A35:F35"/>
    <mergeCell ref="B37:C37"/>
    <mergeCell ref="B33:C33"/>
    <mergeCell ref="B30:C30"/>
    <mergeCell ref="B21:C21"/>
    <mergeCell ref="B22:C22"/>
    <mergeCell ref="B24:C24"/>
    <mergeCell ref="B25:C25"/>
    <mergeCell ref="B59:E59"/>
    <mergeCell ref="D49:F49"/>
    <mergeCell ref="A50:F50"/>
    <mergeCell ref="B46:C46"/>
    <mergeCell ref="B47:C47"/>
    <mergeCell ref="B42:C42"/>
    <mergeCell ref="A64:F64"/>
    <mergeCell ref="A65:F65"/>
    <mergeCell ref="A66:F66"/>
    <mergeCell ref="A67:F67"/>
    <mergeCell ref="B31:C31"/>
    <mergeCell ref="B32:C32"/>
    <mergeCell ref="B48:C48"/>
    <mergeCell ref="B49:C49"/>
    <mergeCell ref="A44:F44"/>
    <mergeCell ref="B41:C41"/>
  </mergeCells>
  <printOptions/>
  <pageMargins left="0.99" right="0.75" top="0.57" bottom="0.69" header="0.31" footer="0.32"/>
  <pageSetup horizontalDpi="300" verticalDpi="300" orientation="portrait" scale="77" r:id="rId2"/>
  <rowBreaks count="1" manualBreakCount="1">
    <brk id="33" max="255" man="1"/>
  </rowBreaks>
  <colBreaks count="1" manualBreakCount="1">
    <brk id="6" max="65535" man="1"/>
  </colBreaks>
  <drawing r:id="rId1"/>
</worksheet>
</file>

<file path=xl/worksheets/sheet2.xml><?xml version="1.0" encoding="utf-8"?>
<worksheet xmlns="http://schemas.openxmlformats.org/spreadsheetml/2006/main" xmlns:r="http://schemas.openxmlformats.org/officeDocument/2006/relationships">
  <sheetPr>
    <pageSetUpPr fitToPage="1"/>
  </sheetPr>
  <dimension ref="A2:G56"/>
  <sheetViews>
    <sheetView zoomScale="60" zoomScaleNormal="60" zoomScalePageLayoutView="0" workbookViewId="0" topLeftCell="A1">
      <selection activeCell="C1" sqref="C1"/>
    </sheetView>
  </sheetViews>
  <sheetFormatPr defaultColWidth="8.66015625" defaultRowHeight="20.25"/>
  <cols>
    <col min="1" max="1" width="11.83203125" style="0" customWidth="1"/>
    <col min="2" max="2" width="42.41015625" style="0" customWidth="1"/>
    <col min="3" max="3" width="14.58203125" style="0" customWidth="1"/>
    <col min="4" max="4" width="15.83203125" style="0" customWidth="1"/>
    <col min="5" max="5" width="4.75" style="0" customWidth="1"/>
    <col min="6" max="6" width="23" style="0" customWidth="1"/>
    <col min="7" max="7" width="16.5" style="0" customWidth="1"/>
  </cols>
  <sheetData>
    <row r="1" ht="59.25" customHeight="1"/>
    <row r="2" spans="1:4" ht="21" thickBot="1">
      <c r="A2" s="158" t="s">
        <v>30</v>
      </c>
      <c r="B2" s="158"/>
      <c r="C2" s="158"/>
      <c r="D2" s="158"/>
    </row>
    <row r="3" spans="1:5" ht="21" thickTop="1">
      <c r="A3" s="159" t="s">
        <v>207</v>
      </c>
      <c r="B3" s="162" t="s">
        <v>33</v>
      </c>
      <c r="C3" s="165" t="s">
        <v>208</v>
      </c>
      <c r="D3" s="168" t="s">
        <v>209</v>
      </c>
      <c r="E3" s="21"/>
    </row>
    <row r="4" spans="1:5" ht="20.25">
      <c r="A4" s="160"/>
      <c r="B4" s="163"/>
      <c r="C4" s="166"/>
      <c r="D4" s="169"/>
      <c r="E4" s="21"/>
    </row>
    <row r="5" spans="1:5" ht="22.5" customHeight="1" thickBot="1">
      <c r="A5" s="161"/>
      <c r="B5" s="164"/>
      <c r="C5" s="167"/>
      <c r="D5" s="170"/>
      <c r="E5" s="21"/>
    </row>
    <row r="6" spans="1:5" ht="21" thickTop="1">
      <c r="A6" s="150" t="s">
        <v>34</v>
      </c>
      <c r="B6" s="98" t="s">
        <v>210</v>
      </c>
      <c r="C6" s="99"/>
      <c r="D6" s="100"/>
      <c r="E6" s="21"/>
    </row>
    <row r="7" spans="1:5" ht="20.25">
      <c r="A7" s="151"/>
      <c r="B7" s="101" t="s">
        <v>211</v>
      </c>
      <c r="C7" s="102">
        <v>81</v>
      </c>
      <c r="D7" s="103">
        <v>1.3</v>
      </c>
      <c r="E7" s="21"/>
    </row>
    <row r="8" spans="1:5" ht="20.25">
      <c r="A8" s="151"/>
      <c r="B8" s="101" t="s">
        <v>212</v>
      </c>
      <c r="C8" s="102">
        <v>88</v>
      </c>
      <c r="D8" s="103">
        <v>1.4</v>
      </c>
      <c r="E8" s="21"/>
    </row>
    <row r="9" spans="1:5" ht="20.25">
      <c r="A9" s="151"/>
      <c r="B9" s="101" t="s">
        <v>213</v>
      </c>
      <c r="C9" s="102">
        <v>94</v>
      </c>
      <c r="D9" s="103">
        <v>1.5</v>
      </c>
      <c r="E9" s="21"/>
    </row>
    <row r="10" spans="1:5" ht="20.25">
      <c r="A10" s="151"/>
      <c r="B10" s="101" t="s">
        <v>214</v>
      </c>
      <c r="C10" s="102">
        <v>100</v>
      </c>
      <c r="D10" s="103">
        <v>1.6</v>
      </c>
      <c r="E10" s="21"/>
    </row>
    <row r="11" spans="1:5" ht="20.25">
      <c r="A11" s="151"/>
      <c r="B11" s="101" t="s">
        <v>215</v>
      </c>
      <c r="C11" s="102">
        <v>106</v>
      </c>
      <c r="D11" s="103">
        <v>1.7</v>
      </c>
      <c r="E11" s="21"/>
    </row>
    <row r="12" spans="1:5" ht="20.25">
      <c r="A12" s="151"/>
      <c r="B12" s="101" t="s">
        <v>216</v>
      </c>
      <c r="C12" s="102">
        <v>113</v>
      </c>
      <c r="D12" s="103">
        <v>1.8</v>
      </c>
      <c r="E12" s="21"/>
    </row>
    <row r="13" spans="1:5" ht="20.25">
      <c r="A13" s="151"/>
      <c r="B13" s="101" t="s">
        <v>217</v>
      </c>
      <c r="C13" s="102">
        <v>119</v>
      </c>
      <c r="D13" s="103">
        <v>1.9</v>
      </c>
      <c r="E13" s="21"/>
    </row>
    <row r="14" spans="1:5" ht="20.25">
      <c r="A14" s="151"/>
      <c r="B14" s="101" t="s">
        <v>218</v>
      </c>
      <c r="C14" s="102">
        <v>82</v>
      </c>
      <c r="D14" s="103">
        <v>1.3</v>
      </c>
      <c r="E14" s="21"/>
    </row>
    <row r="15" spans="1:5" ht="20.25">
      <c r="A15" s="151"/>
      <c r="B15" s="101" t="s">
        <v>219</v>
      </c>
      <c r="C15" s="102">
        <v>85</v>
      </c>
      <c r="D15" s="103">
        <v>1.3</v>
      </c>
      <c r="E15" s="21"/>
    </row>
    <row r="16" spans="1:5" ht="20.25">
      <c r="A16" s="151"/>
      <c r="B16" s="101" t="s">
        <v>220</v>
      </c>
      <c r="C16" s="102">
        <v>70</v>
      </c>
      <c r="D16" s="103">
        <v>1.1</v>
      </c>
      <c r="E16" s="21"/>
    </row>
    <row r="17" spans="1:5" ht="21" thickBot="1">
      <c r="A17" s="152"/>
      <c r="B17" s="104" t="s">
        <v>221</v>
      </c>
      <c r="C17" s="105">
        <v>60</v>
      </c>
      <c r="D17" s="106">
        <v>0.96</v>
      </c>
      <c r="E17" s="21"/>
    </row>
    <row r="18" spans="1:5" ht="21" thickTop="1">
      <c r="A18" s="150" t="s">
        <v>38</v>
      </c>
      <c r="B18" s="98" t="s">
        <v>222</v>
      </c>
      <c r="C18" s="107">
        <v>59</v>
      </c>
      <c r="D18" s="108">
        <v>0.95</v>
      </c>
      <c r="E18" s="21"/>
    </row>
    <row r="19" spans="1:5" ht="20.25">
      <c r="A19" s="151"/>
      <c r="B19" s="101" t="s">
        <v>223</v>
      </c>
      <c r="C19" s="102">
        <v>51</v>
      </c>
      <c r="D19" s="103">
        <v>0.82</v>
      </c>
      <c r="E19" s="21"/>
    </row>
    <row r="20" spans="1:5" ht="20.25">
      <c r="A20" s="151"/>
      <c r="B20" s="101" t="s">
        <v>224</v>
      </c>
      <c r="C20" s="102">
        <v>58</v>
      </c>
      <c r="D20" s="103">
        <v>0.93</v>
      </c>
      <c r="E20" s="21"/>
    </row>
    <row r="21" spans="1:5" ht="20.25">
      <c r="A21" s="151"/>
      <c r="B21" s="101" t="s">
        <v>225</v>
      </c>
      <c r="C21" s="102">
        <v>63</v>
      </c>
      <c r="D21" s="103">
        <v>1</v>
      </c>
      <c r="E21" s="21"/>
    </row>
    <row r="22" spans="1:5" ht="21" thickBot="1">
      <c r="A22" s="152"/>
      <c r="B22" s="104" t="s">
        <v>226</v>
      </c>
      <c r="C22" s="105">
        <v>63</v>
      </c>
      <c r="D22" s="106">
        <v>1</v>
      </c>
      <c r="E22" s="21"/>
    </row>
    <row r="23" spans="1:5" ht="21" thickTop="1">
      <c r="A23" s="150" t="s">
        <v>41</v>
      </c>
      <c r="B23" s="98" t="s">
        <v>227</v>
      </c>
      <c r="C23" s="107">
        <v>63</v>
      </c>
      <c r="D23" s="108">
        <v>1</v>
      </c>
      <c r="E23" s="21"/>
    </row>
    <row r="24" spans="1:5" ht="20.25">
      <c r="A24" s="151"/>
      <c r="B24" s="101" t="s">
        <v>228</v>
      </c>
      <c r="C24" s="102">
        <v>33</v>
      </c>
      <c r="D24" s="103">
        <v>0.53</v>
      </c>
      <c r="E24" s="21"/>
    </row>
    <row r="25" spans="1:5" ht="20.25">
      <c r="A25" s="151"/>
      <c r="B25" s="101" t="s">
        <v>229</v>
      </c>
      <c r="C25" s="102">
        <v>27</v>
      </c>
      <c r="D25" s="103">
        <v>0.44</v>
      </c>
      <c r="E25" s="21"/>
    </row>
    <row r="26" spans="1:5" ht="20.25">
      <c r="A26" s="151"/>
      <c r="B26" s="101" t="s">
        <v>230</v>
      </c>
      <c r="C26" s="102">
        <v>60</v>
      </c>
      <c r="D26" s="103">
        <v>0.96</v>
      </c>
      <c r="E26" s="21"/>
    </row>
    <row r="27" spans="1:5" ht="20.25">
      <c r="A27" s="151"/>
      <c r="B27" s="101" t="s">
        <v>231</v>
      </c>
      <c r="C27" s="102">
        <v>21</v>
      </c>
      <c r="D27" s="103">
        <v>0.33</v>
      </c>
      <c r="E27" s="21"/>
    </row>
    <row r="28" spans="1:5" ht="21" thickBot="1">
      <c r="A28" s="152"/>
      <c r="B28" s="104" t="s">
        <v>232</v>
      </c>
      <c r="C28" s="105">
        <v>65</v>
      </c>
      <c r="D28" s="106">
        <v>1.03</v>
      </c>
      <c r="E28" s="21"/>
    </row>
    <row r="29" spans="1:7" ht="21" thickTop="1">
      <c r="A29" s="150" t="s">
        <v>233</v>
      </c>
      <c r="B29" s="98" t="s">
        <v>234</v>
      </c>
      <c r="C29" s="107">
        <v>80</v>
      </c>
      <c r="D29" s="108"/>
      <c r="E29" s="21"/>
      <c r="F29" s="21"/>
      <c r="G29" s="21"/>
    </row>
    <row r="30" spans="1:7" ht="20.25">
      <c r="A30" s="151"/>
      <c r="B30" s="101" t="s">
        <v>235</v>
      </c>
      <c r="C30" s="102">
        <v>61</v>
      </c>
      <c r="D30" s="103"/>
      <c r="E30" s="21"/>
      <c r="F30" s="21"/>
      <c r="G30" s="21"/>
    </row>
    <row r="31" spans="1:7" ht="20.25">
      <c r="A31" s="151"/>
      <c r="B31" s="101" t="s">
        <v>236</v>
      </c>
      <c r="C31" s="102">
        <v>44</v>
      </c>
      <c r="D31" s="103"/>
      <c r="E31" s="21"/>
      <c r="F31" s="21"/>
      <c r="G31" s="20"/>
    </row>
    <row r="32" spans="1:7" ht="21" thickBot="1">
      <c r="A32" s="154"/>
      <c r="B32" s="109" t="s">
        <v>237</v>
      </c>
      <c r="C32" s="110">
        <v>55</v>
      </c>
      <c r="D32" s="111"/>
      <c r="E32" s="21"/>
      <c r="F32" s="21"/>
      <c r="G32" s="20"/>
    </row>
    <row r="33" spans="1:7" ht="36" thickBot="1" thickTop="1">
      <c r="A33" s="112" t="s">
        <v>238</v>
      </c>
      <c r="B33" s="113" t="s">
        <v>239</v>
      </c>
      <c r="C33" s="114">
        <v>40</v>
      </c>
      <c r="D33" s="115">
        <v>0.63</v>
      </c>
      <c r="E33" s="21"/>
      <c r="F33" s="21"/>
      <c r="G33" s="21"/>
    </row>
    <row r="34" spans="1:7" ht="21" thickBot="1" thickTop="1">
      <c r="A34" s="116" t="s">
        <v>240</v>
      </c>
      <c r="B34" s="117" t="s">
        <v>241</v>
      </c>
      <c r="C34" s="118">
        <v>50</v>
      </c>
      <c r="D34" s="119">
        <v>0.8</v>
      </c>
      <c r="E34" s="21"/>
      <c r="F34" s="21"/>
      <c r="G34" s="21"/>
    </row>
    <row r="35" spans="1:7" ht="21" thickTop="1">
      <c r="A35" s="155" t="s">
        <v>242</v>
      </c>
      <c r="B35" s="98" t="s">
        <v>243</v>
      </c>
      <c r="C35" s="107">
        <v>40</v>
      </c>
      <c r="D35" s="100"/>
      <c r="E35" s="21"/>
      <c r="F35" s="21"/>
      <c r="G35" s="21"/>
    </row>
    <row r="36" spans="1:7" ht="20.25">
      <c r="A36" s="156"/>
      <c r="B36" s="101" t="s">
        <v>244</v>
      </c>
      <c r="C36" s="102">
        <v>60</v>
      </c>
      <c r="D36" s="120"/>
      <c r="E36" s="21"/>
      <c r="F36" s="21"/>
      <c r="G36" s="21"/>
    </row>
    <row r="37" spans="1:7" ht="20.25">
      <c r="A37" s="156"/>
      <c r="B37" s="101" t="s">
        <v>245</v>
      </c>
      <c r="C37" s="102">
        <v>150</v>
      </c>
      <c r="D37" s="120"/>
      <c r="E37" s="21"/>
      <c r="F37" s="21"/>
      <c r="G37" s="21"/>
    </row>
    <row r="38" spans="1:7" ht="20.25">
      <c r="A38" s="156"/>
      <c r="B38" s="101" t="s">
        <v>246</v>
      </c>
      <c r="C38" s="102">
        <v>40</v>
      </c>
      <c r="D38" s="120"/>
      <c r="E38" s="21"/>
      <c r="F38" s="21"/>
      <c r="G38" s="21"/>
    </row>
    <row r="39" spans="1:7" ht="21" thickBot="1">
      <c r="A39" s="157"/>
      <c r="B39" s="104" t="s">
        <v>247</v>
      </c>
      <c r="C39" s="105">
        <v>33</v>
      </c>
      <c r="D39" s="121"/>
      <c r="E39" s="21"/>
      <c r="F39" s="21"/>
      <c r="G39" s="21"/>
    </row>
    <row r="40" spans="1:7" ht="21" thickTop="1">
      <c r="A40" s="150" t="s">
        <v>248</v>
      </c>
      <c r="B40" s="98" t="s">
        <v>249</v>
      </c>
      <c r="C40" s="107">
        <v>50</v>
      </c>
      <c r="D40" s="100"/>
      <c r="E40" s="21"/>
      <c r="F40" s="21"/>
      <c r="G40" s="21"/>
    </row>
    <row r="41" spans="1:7" ht="20.25">
      <c r="A41" s="151"/>
      <c r="B41" s="101" t="s">
        <v>250</v>
      </c>
      <c r="C41" s="102">
        <v>40</v>
      </c>
      <c r="D41" s="120"/>
      <c r="E41" s="21"/>
      <c r="F41" s="21"/>
      <c r="G41" s="21"/>
    </row>
    <row r="42" spans="1:7" ht="20.25">
      <c r="A42" s="151"/>
      <c r="B42" s="101" t="s">
        <v>251</v>
      </c>
      <c r="C42" s="102">
        <v>25</v>
      </c>
      <c r="D42" s="120"/>
      <c r="E42" s="21"/>
      <c r="F42" s="21"/>
      <c r="G42" s="21"/>
    </row>
    <row r="43" spans="1:4" ht="20.25">
      <c r="A43" s="151"/>
      <c r="B43" s="101" t="s">
        <v>252</v>
      </c>
      <c r="C43" s="102">
        <v>80</v>
      </c>
      <c r="D43" s="120"/>
    </row>
    <row r="44" spans="1:4" ht="21" thickBot="1">
      <c r="A44" s="152"/>
      <c r="B44" s="104" t="s">
        <v>253</v>
      </c>
      <c r="C44" s="105">
        <v>44</v>
      </c>
      <c r="D44" s="121"/>
    </row>
    <row r="45" spans="1:4" ht="21" thickTop="1">
      <c r="A45" s="122"/>
      <c r="B45" s="123"/>
      <c r="D45" s="92" t="s">
        <v>254</v>
      </c>
    </row>
    <row r="46" spans="2:4" ht="20.25">
      <c r="B46" s="66"/>
      <c r="D46" s="66"/>
    </row>
    <row r="47" spans="1:4" ht="20.25">
      <c r="A47" s="93" t="s">
        <v>255</v>
      </c>
      <c r="D47" s="66"/>
    </row>
    <row r="48" spans="1:4" ht="22.5">
      <c r="A48" s="67" t="s">
        <v>256</v>
      </c>
      <c r="D48" s="66"/>
    </row>
    <row r="49" spans="1:4" ht="22.5">
      <c r="A49" s="67" t="s">
        <v>257</v>
      </c>
      <c r="D49" s="66"/>
    </row>
    <row r="50" spans="1:4" ht="22.5">
      <c r="A50" s="67" t="s">
        <v>258</v>
      </c>
      <c r="D50" s="66"/>
    </row>
    <row r="51" spans="1:4" ht="22.5">
      <c r="A51" s="67" t="s">
        <v>259</v>
      </c>
      <c r="D51" s="66"/>
    </row>
    <row r="52" spans="1:4" ht="22.5">
      <c r="A52" s="67" t="s">
        <v>195</v>
      </c>
      <c r="D52" s="66"/>
    </row>
    <row r="53" spans="1:6" ht="22.5">
      <c r="A53" s="67" t="s">
        <v>260</v>
      </c>
      <c r="D53" s="66"/>
      <c r="E53" s="65"/>
      <c r="F53" s="65"/>
    </row>
    <row r="54" spans="1:6" ht="20.25">
      <c r="A54" s="64"/>
      <c r="B54" s="64"/>
      <c r="C54" s="64"/>
      <c r="D54" s="64"/>
      <c r="E54" s="65"/>
      <c r="F54" s="65"/>
    </row>
    <row r="55" spans="1:6" ht="20.25" customHeight="1">
      <c r="A55" s="153" t="s">
        <v>196</v>
      </c>
      <c r="B55" s="153"/>
      <c r="C55" s="153"/>
      <c r="D55" s="153"/>
      <c r="E55" s="124"/>
      <c r="F55" s="65"/>
    </row>
    <row r="56" spans="1:6" ht="20.25">
      <c r="A56" s="153"/>
      <c r="B56" s="153"/>
      <c r="C56" s="153"/>
      <c r="D56" s="153"/>
      <c r="E56" s="124"/>
      <c r="F56" s="65"/>
    </row>
  </sheetData>
  <sheetProtection sheet="1" objects="1" scenarios="1"/>
  <mergeCells count="12">
    <mergeCell ref="A2:D2"/>
    <mergeCell ref="A3:A5"/>
    <mergeCell ref="B3:B5"/>
    <mergeCell ref="C3:C5"/>
    <mergeCell ref="D3:D5"/>
    <mergeCell ref="A6:A17"/>
    <mergeCell ref="A55:D56"/>
    <mergeCell ref="A18:A22"/>
    <mergeCell ref="A23:A28"/>
    <mergeCell ref="A29:A32"/>
    <mergeCell ref="A35:A39"/>
    <mergeCell ref="A40:A44"/>
  </mergeCells>
  <printOptions/>
  <pageMargins left="0.75" right="0.75" top="0.25" bottom="1" header="0.17" footer="0.5"/>
  <pageSetup fitToHeight="1" fitToWidth="1" horizontalDpi="300" verticalDpi="300" orientation="portrait" scale="60" r:id="rId2"/>
  <drawing r:id="rId1"/>
</worksheet>
</file>

<file path=xl/worksheets/sheet3.xml><?xml version="1.0" encoding="utf-8"?>
<worksheet xmlns="http://schemas.openxmlformats.org/spreadsheetml/2006/main" xmlns:r="http://schemas.openxmlformats.org/officeDocument/2006/relationships">
  <dimension ref="B2:G34"/>
  <sheetViews>
    <sheetView zoomScale="60" zoomScaleNormal="60" zoomScalePageLayoutView="0" workbookViewId="0" topLeftCell="A1">
      <selection activeCell="C37" sqref="C37"/>
    </sheetView>
  </sheetViews>
  <sheetFormatPr defaultColWidth="8.66015625" defaultRowHeight="20.25"/>
  <cols>
    <col min="1" max="1" width="10.5" style="0" customWidth="1"/>
    <col min="2" max="2" width="35.16015625" style="0" customWidth="1"/>
    <col min="3" max="3" width="38.16015625" style="0" customWidth="1"/>
    <col min="4" max="4" width="11.33203125" style="0" customWidth="1"/>
  </cols>
  <sheetData>
    <row r="1" ht="65.25" customHeight="1"/>
    <row r="2" spans="2:3" ht="48" customHeight="1" thickBot="1">
      <c r="B2" s="171" t="s">
        <v>31</v>
      </c>
      <c r="C2" s="171"/>
    </row>
    <row r="3" spans="2:3" ht="23.25" thickTop="1">
      <c r="B3" s="41" t="s">
        <v>32</v>
      </c>
      <c r="C3" s="42" t="s">
        <v>79</v>
      </c>
    </row>
    <row r="4" spans="2:3" ht="22.5">
      <c r="B4" s="39" t="s">
        <v>107</v>
      </c>
      <c r="C4" s="37" t="s">
        <v>175</v>
      </c>
    </row>
    <row r="5" spans="2:3" ht="22.5">
      <c r="B5" s="39" t="s">
        <v>108</v>
      </c>
      <c r="C5" s="37" t="s">
        <v>176</v>
      </c>
    </row>
    <row r="6" spans="2:3" ht="22.5">
      <c r="B6" s="39" t="s">
        <v>109</v>
      </c>
      <c r="C6" s="37" t="s">
        <v>177</v>
      </c>
    </row>
    <row r="7" spans="2:3" ht="22.5">
      <c r="B7" s="39" t="s">
        <v>35</v>
      </c>
      <c r="C7" s="37" t="s">
        <v>184</v>
      </c>
    </row>
    <row r="8" spans="2:3" ht="22.5">
      <c r="B8" s="39" t="s">
        <v>36</v>
      </c>
      <c r="C8" s="37" t="s">
        <v>185</v>
      </c>
    </row>
    <row r="9" spans="2:3" ht="22.5">
      <c r="B9" s="39" t="s">
        <v>110</v>
      </c>
      <c r="C9" s="37" t="s">
        <v>178</v>
      </c>
    </row>
    <row r="10" spans="2:3" ht="22.5">
      <c r="B10" s="39" t="s">
        <v>111</v>
      </c>
      <c r="C10" s="37" t="s">
        <v>179</v>
      </c>
    </row>
    <row r="11" spans="2:3" ht="22.5">
      <c r="B11" s="39" t="s">
        <v>112</v>
      </c>
      <c r="C11" s="37" t="s">
        <v>182</v>
      </c>
    </row>
    <row r="12" spans="2:3" ht="23.25" thickBot="1">
      <c r="B12" s="40" t="s">
        <v>37</v>
      </c>
      <c r="C12" s="38" t="s">
        <v>183</v>
      </c>
    </row>
    <row r="13" spans="2:3" ht="21" thickTop="1">
      <c r="B13" s="41" t="s">
        <v>39</v>
      </c>
      <c r="C13" s="42" t="s">
        <v>40</v>
      </c>
    </row>
    <row r="14" spans="2:3" ht="22.5">
      <c r="B14" s="39" t="s">
        <v>107</v>
      </c>
      <c r="C14" s="37" t="s">
        <v>186</v>
      </c>
    </row>
    <row r="15" spans="2:3" ht="22.5">
      <c r="B15" s="39" t="s">
        <v>108</v>
      </c>
      <c r="C15" s="37" t="s">
        <v>187</v>
      </c>
    </row>
    <row r="16" spans="2:3" ht="22.5">
      <c r="B16" s="39" t="s">
        <v>111</v>
      </c>
      <c r="C16" s="37" t="s">
        <v>188</v>
      </c>
    </row>
    <row r="17" spans="2:3" ht="23.25" thickBot="1">
      <c r="B17" s="40" t="s">
        <v>112</v>
      </c>
      <c r="C17" s="38" t="s">
        <v>189</v>
      </c>
    </row>
    <row r="18" spans="2:3" ht="23.25" thickTop="1">
      <c r="B18" s="41" t="s">
        <v>42</v>
      </c>
      <c r="C18" s="42" t="s">
        <v>79</v>
      </c>
    </row>
    <row r="19" spans="2:3" ht="22.5">
      <c r="B19" s="39" t="s">
        <v>107</v>
      </c>
      <c r="C19" s="37" t="s">
        <v>180</v>
      </c>
    </row>
    <row r="20" spans="2:3" ht="22.5">
      <c r="B20" s="39" t="s">
        <v>113</v>
      </c>
      <c r="C20" s="37" t="s">
        <v>190</v>
      </c>
    </row>
    <row r="21" spans="2:3" ht="22.5">
      <c r="B21" s="39" t="s">
        <v>111</v>
      </c>
      <c r="C21" s="37" t="s">
        <v>181</v>
      </c>
    </row>
    <row r="22" spans="2:3" ht="22.5">
      <c r="B22" s="39" t="s">
        <v>112</v>
      </c>
      <c r="C22" s="37" t="s">
        <v>191</v>
      </c>
    </row>
    <row r="23" spans="2:3" ht="23.25" thickBot="1">
      <c r="B23" s="40" t="s">
        <v>37</v>
      </c>
      <c r="C23" s="38" t="s">
        <v>192</v>
      </c>
    </row>
    <row r="24" ht="21" thickTop="1"/>
    <row r="25" spans="2:5" ht="22.5">
      <c r="B25" t="s">
        <v>171</v>
      </c>
      <c r="E25" s="67"/>
    </row>
    <row r="26" spans="2:5" ht="22.5">
      <c r="B26" s="67" t="s">
        <v>172</v>
      </c>
      <c r="E26" s="67"/>
    </row>
    <row r="27" ht="20.25">
      <c r="B27" t="s">
        <v>173</v>
      </c>
    </row>
    <row r="29" ht="20.25">
      <c r="B29" t="s">
        <v>174</v>
      </c>
    </row>
    <row r="31" spans="2:7" ht="20.25">
      <c r="B31" s="125" t="s">
        <v>160</v>
      </c>
      <c r="C31" s="125"/>
      <c r="D31" s="68"/>
      <c r="E31" s="68"/>
      <c r="F31" s="68"/>
      <c r="G31" s="64"/>
    </row>
    <row r="32" spans="2:7" ht="20.25">
      <c r="B32" s="125" t="s">
        <v>261</v>
      </c>
      <c r="C32" s="125"/>
      <c r="D32" s="68"/>
      <c r="E32" s="68"/>
      <c r="F32" s="68"/>
      <c r="G32" s="64"/>
    </row>
    <row r="33" spans="2:7" ht="20.25">
      <c r="B33" s="125" t="s">
        <v>262</v>
      </c>
      <c r="C33" s="125"/>
      <c r="D33" s="68"/>
      <c r="E33" s="68"/>
      <c r="F33" s="68"/>
      <c r="G33" s="64"/>
    </row>
    <row r="34" spans="2:7" ht="20.25">
      <c r="B34" s="125" t="s">
        <v>263</v>
      </c>
      <c r="C34" s="125"/>
      <c r="D34" s="68"/>
      <c r="E34" s="68"/>
      <c r="F34" s="68"/>
      <c r="G34" s="64"/>
    </row>
  </sheetData>
  <sheetProtection sheet="1" objects="1" scenarios="1"/>
  <mergeCells count="5">
    <mergeCell ref="B34:C34"/>
    <mergeCell ref="B33:C33"/>
    <mergeCell ref="B31:C31"/>
    <mergeCell ref="B32:C32"/>
    <mergeCell ref="B2:C2"/>
  </mergeCells>
  <printOptions/>
  <pageMargins left="0.35" right="0.58" top="1" bottom="1" header="0.5" footer="0.5"/>
  <pageSetup horizontalDpi="600" verticalDpi="600" orientation="portrait" scale="59" r:id="rId2"/>
  <colBreaks count="1" manualBreakCount="1">
    <brk id="6" max="65535" man="1"/>
  </colBreaks>
  <drawing r:id="rId1"/>
</worksheet>
</file>

<file path=xl/worksheets/sheet4.xml><?xml version="1.0" encoding="utf-8"?>
<worksheet xmlns="http://schemas.openxmlformats.org/spreadsheetml/2006/main" xmlns:r="http://schemas.openxmlformats.org/officeDocument/2006/relationships">
  <dimension ref="A2:R34"/>
  <sheetViews>
    <sheetView zoomScalePageLayoutView="0" workbookViewId="0" topLeftCell="A1">
      <selection activeCell="M34" sqref="M34"/>
    </sheetView>
  </sheetViews>
  <sheetFormatPr defaultColWidth="8.66015625" defaultRowHeight="20.25"/>
  <cols>
    <col min="1" max="1" width="8.08203125" style="0" customWidth="1"/>
    <col min="2" max="2" width="8.41015625" style="0" customWidth="1"/>
    <col min="3" max="3" width="3.91015625" style="0" customWidth="1"/>
    <col min="4" max="15" width="3.58203125" style="0" customWidth="1"/>
    <col min="16" max="16" width="4.25" style="0" customWidth="1"/>
    <col min="17" max="17" width="6.16015625" style="0" customWidth="1"/>
    <col min="18" max="18" width="6.08203125" style="0" customWidth="1"/>
  </cols>
  <sheetData>
    <row r="1" ht="60" customHeight="1"/>
    <row r="2" spans="1:18" ht="22.5">
      <c r="A2" s="172" t="s">
        <v>117</v>
      </c>
      <c r="B2" s="172"/>
      <c r="C2" s="172"/>
      <c r="D2" s="172"/>
      <c r="E2" s="172"/>
      <c r="F2" s="172"/>
      <c r="G2" s="172"/>
      <c r="H2" s="172"/>
      <c r="I2" s="172"/>
      <c r="J2" s="172"/>
      <c r="K2" s="172"/>
      <c r="L2" s="172"/>
      <c r="M2" s="172"/>
      <c r="N2" s="172"/>
      <c r="O2" s="172"/>
      <c r="P2" s="172"/>
      <c r="Q2" s="172"/>
      <c r="R2" s="172"/>
    </row>
    <row r="3" spans="1:18" ht="17.25" customHeight="1" thickBot="1">
      <c r="A3" s="173" t="s">
        <v>118</v>
      </c>
      <c r="B3" s="173"/>
      <c r="C3" s="173"/>
      <c r="D3" s="173"/>
      <c r="E3" s="173"/>
      <c r="F3" s="173"/>
      <c r="G3" s="173"/>
      <c r="H3" s="173"/>
      <c r="I3" s="173"/>
      <c r="J3" s="173"/>
      <c r="K3" s="173"/>
      <c r="L3" s="173"/>
      <c r="M3" s="173"/>
      <c r="N3" s="173"/>
      <c r="O3" s="173"/>
      <c r="P3" s="173"/>
      <c r="Q3" s="173"/>
      <c r="R3" s="173"/>
    </row>
    <row r="4" spans="1:18" ht="13.5" customHeight="1" thickTop="1">
      <c r="A4" s="43"/>
      <c r="B4" s="44"/>
      <c r="C4" s="44" t="s">
        <v>119</v>
      </c>
      <c r="D4" s="44"/>
      <c r="E4" s="44"/>
      <c r="F4" s="44"/>
      <c r="G4" s="44"/>
      <c r="H4" s="44"/>
      <c r="I4" s="44"/>
      <c r="J4" s="44"/>
      <c r="K4" s="44"/>
      <c r="L4" s="44"/>
      <c r="M4" s="44"/>
      <c r="N4" s="44"/>
      <c r="O4" s="44"/>
      <c r="P4" s="44"/>
      <c r="Q4" s="44"/>
      <c r="R4" s="45"/>
    </row>
    <row r="5" spans="1:18" ht="13.5" customHeight="1">
      <c r="A5" s="46"/>
      <c r="B5" s="47"/>
      <c r="C5" s="47" t="s">
        <v>120</v>
      </c>
      <c r="D5" s="47"/>
      <c r="E5" s="47"/>
      <c r="F5" s="47"/>
      <c r="G5" s="47"/>
      <c r="H5" s="47"/>
      <c r="I5" s="47"/>
      <c r="J5" s="47"/>
      <c r="K5" s="47"/>
      <c r="L5" s="47"/>
      <c r="M5" s="47"/>
      <c r="N5" s="47"/>
      <c r="O5" s="47"/>
      <c r="P5" s="47" t="s">
        <v>121</v>
      </c>
      <c r="Q5" s="47" t="s">
        <v>122</v>
      </c>
      <c r="R5" s="48" t="s">
        <v>123</v>
      </c>
    </row>
    <row r="6" spans="1:18" ht="13.5" customHeight="1">
      <c r="A6" s="49" t="s">
        <v>80</v>
      </c>
      <c r="B6" s="50" t="s">
        <v>124</v>
      </c>
      <c r="C6" s="50" t="s">
        <v>125</v>
      </c>
      <c r="D6" s="50" t="s">
        <v>126</v>
      </c>
      <c r="E6" s="50" t="s">
        <v>127</v>
      </c>
      <c r="F6" s="50" t="s">
        <v>128</v>
      </c>
      <c r="G6" s="50" t="s">
        <v>129</v>
      </c>
      <c r="H6" s="50" t="s">
        <v>130</v>
      </c>
      <c r="I6" s="50" t="s">
        <v>131</v>
      </c>
      <c r="J6" s="50" t="s">
        <v>132</v>
      </c>
      <c r="K6" s="50" t="s">
        <v>133</v>
      </c>
      <c r="L6" s="50" t="s">
        <v>134</v>
      </c>
      <c r="M6" s="50" t="s">
        <v>135</v>
      </c>
      <c r="N6" s="50" t="s">
        <v>136</v>
      </c>
      <c r="O6" s="50" t="s">
        <v>137</v>
      </c>
      <c r="P6" s="50" t="s">
        <v>138</v>
      </c>
      <c r="Q6" s="50" t="s">
        <v>138</v>
      </c>
      <c r="R6" s="51" t="s">
        <v>138</v>
      </c>
    </row>
    <row r="7" spans="1:18" ht="13.5" customHeight="1">
      <c r="A7" s="52" t="s">
        <v>81</v>
      </c>
      <c r="B7" s="53" t="s">
        <v>82</v>
      </c>
      <c r="C7" s="54">
        <v>4.9</v>
      </c>
      <c r="D7" s="54">
        <v>2.43</v>
      </c>
      <c r="E7" s="54">
        <v>2.36</v>
      </c>
      <c r="F7" s="54">
        <v>3.24</v>
      </c>
      <c r="G7" s="54">
        <v>3.31</v>
      </c>
      <c r="H7" s="54">
        <v>3.64</v>
      </c>
      <c r="I7" s="54">
        <v>3.51</v>
      </c>
      <c r="J7" s="54">
        <v>3.61</v>
      </c>
      <c r="K7" s="54">
        <v>3.42</v>
      </c>
      <c r="L7" s="54">
        <v>3.06</v>
      </c>
      <c r="M7" s="54">
        <v>2.78</v>
      </c>
      <c r="N7" s="54">
        <v>2.78</v>
      </c>
      <c r="O7" s="54">
        <v>2.66</v>
      </c>
      <c r="P7" s="55">
        <f>SUM(D7:O7)</f>
        <v>36.8</v>
      </c>
      <c r="Q7" s="55">
        <f>SUM(G7:L7)</f>
        <v>20.55</v>
      </c>
      <c r="R7" s="56">
        <f aca="true" t="shared" si="0" ref="R7:R29">D7+E7+F7+M7+N7+O7</f>
        <v>16.25</v>
      </c>
    </row>
    <row r="8" spans="1:18" ht="13.5" customHeight="1">
      <c r="A8" s="52" t="s">
        <v>83</v>
      </c>
      <c r="B8" s="53" t="s">
        <v>84</v>
      </c>
      <c r="C8" s="54">
        <v>5.9</v>
      </c>
      <c r="D8" s="54">
        <v>3.14</v>
      </c>
      <c r="E8" s="54">
        <v>3</v>
      </c>
      <c r="F8" s="54">
        <v>3.47</v>
      </c>
      <c r="G8" s="54">
        <v>3.31</v>
      </c>
      <c r="H8" s="54">
        <v>4.11</v>
      </c>
      <c r="I8" s="54">
        <v>3.63</v>
      </c>
      <c r="J8" s="54">
        <v>3.81</v>
      </c>
      <c r="K8" s="54">
        <v>3.98</v>
      </c>
      <c r="L8" s="54">
        <v>3.47</v>
      </c>
      <c r="M8" s="54">
        <v>3.26</v>
      </c>
      <c r="N8" s="54">
        <v>3.43</v>
      </c>
      <c r="O8" s="54">
        <v>3.39</v>
      </c>
      <c r="P8" s="55">
        <f aca="true" t="shared" si="1" ref="P8:P29">SUM(D8:O8)</f>
        <v>42</v>
      </c>
      <c r="Q8" s="55">
        <f aca="true" t="shared" si="2" ref="Q8:Q29">SUM(G8:L8)</f>
        <v>22.31</v>
      </c>
      <c r="R8" s="56">
        <f t="shared" si="0"/>
        <v>19.69</v>
      </c>
    </row>
    <row r="9" spans="1:18" ht="13.5" customHeight="1">
      <c r="A9" s="52" t="s">
        <v>85</v>
      </c>
      <c r="B9" s="53" t="s">
        <v>139</v>
      </c>
      <c r="C9" s="54">
        <v>5.5</v>
      </c>
      <c r="D9" s="54">
        <v>3.22</v>
      </c>
      <c r="E9" s="54">
        <v>3.06</v>
      </c>
      <c r="F9" s="54">
        <v>3.66</v>
      </c>
      <c r="G9" s="54">
        <v>3.61</v>
      </c>
      <c r="H9" s="54">
        <v>4.48</v>
      </c>
      <c r="I9" s="54">
        <v>3.97</v>
      </c>
      <c r="J9" s="54">
        <v>3.97</v>
      </c>
      <c r="K9" s="54">
        <v>4</v>
      </c>
      <c r="L9" s="54">
        <v>3.75</v>
      </c>
      <c r="M9" s="54">
        <v>3.29</v>
      </c>
      <c r="N9" s="54">
        <v>3.77</v>
      </c>
      <c r="O9" s="54">
        <v>3.64</v>
      </c>
      <c r="P9" s="55">
        <f t="shared" si="1"/>
        <v>44.42</v>
      </c>
      <c r="Q9" s="55">
        <f t="shared" si="2"/>
        <v>23.78</v>
      </c>
      <c r="R9" s="56">
        <f t="shared" si="0"/>
        <v>20.64</v>
      </c>
    </row>
    <row r="10" spans="1:18" ht="13.5" customHeight="1">
      <c r="A10" s="52" t="s">
        <v>86</v>
      </c>
      <c r="B10" s="53" t="s">
        <v>140</v>
      </c>
      <c r="C10" s="54">
        <v>6.1</v>
      </c>
      <c r="D10" s="54">
        <v>3.3</v>
      </c>
      <c r="E10" s="54">
        <v>3.06</v>
      </c>
      <c r="F10" s="54">
        <v>3.62</v>
      </c>
      <c r="G10" s="54">
        <v>3.3</v>
      </c>
      <c r="H10" s="54">
        <v>4.16</v>
      </c>
      <c r="I10" s="54">
        <v>3.85</v>
      </c>
      <c r="J10" s="54">
        <v>3.99</v>
      </c>
      <c r="K10" s="54">
        <v>3.93</v>
      </c>
      <c r="L10" s="54">
        <v>3.58</v>
      </c>
      <c r="M10" s="54">
        <v>3.28</v>
      </c>
      <c r="N10" s="54">
        <v>3.42</v>
      </c>
      <c r="O10" s="54">
        <v>3.32</v>
      </c>
      <c r="P10" s="55">
        <f t="shared" si="1"/>
        <v>42.81</v>
      </c>
      <c r="Q10" s="55">
        <f t="shared" si="2"/>
        <v>22.810000000000002</v>
      </c>
      <c r="R10" s="56">
        <f t="shared" si="0"/>
        <v>20</v>
      </c>
    </row>
    <row r="11" spans="1:18" ht="13.5" customHeight="1">
      <c r="A11" s="52" t="s">
        <v>87</v>
      </c>
      <c r="B11" s="53" t="s">
        <v>141</v>
      </c>
      <c r="C11" s="54">
        <v>6</v>
      </c>
      <c r="D11" s="54">
        <v>3.44</v>
      </c>
      <c r="E11" s="54">
        <v>3.06</v>
      </c>
      <c r="F11" s="54">
        <v>3.67</v>
      </c>
      <c r="G11" s="54">
        <v>3.36</v>
      </c>
      <c r="H11" s="54">
        <v>4</v>
      </c>
      <c r="I11" s="54">
        <v>3.72</v>
      </c>
      <c r="J11" s="54">
        <v>3.89</v>
      </c>
      <c r="K11" s="54">
        <v>4.3</v>
      </c>
      <c r="L11" s="54">
        <v>3.6</v>
      </c>
      <c r="M11" s="54">
        <v>3.16</v>
      </c>
      <c r="N11" s="54">
        <v>3.31</v>
      </c>
      <c r="O11" s="54">
        <v>3.51</v>
      </c>
      <c r="P11" s="55">
        <f t="shared" si="1"/>
        <v>43.02</v>
      </c>
      <c r="Q11" s="55">
        <f t="shared" si="2"/>
        <v>22.87</v>
      </c>
      <c r="R11" s="56">
        <f t="shared" si="0"/>
        <v>20.15</v>
      </c>
    </row>
    <row r="12" spans="1:18" ht="13.5" customHeight="1">
      <c r="A12" s="52" t="s">
        <v>88</v>
      </c>
      <c r="B12" s="53" t="s">
        <v>142</v>
      </c>
      <c r="C12" s="54">
        <v>5.4</v>
      </c>
      <c r="D12" s="54">
        <v>2.97</v>
      </c>
      <c r="E12" s="54">
        <v>2.77</v>
      </c>
      <c r="F12" s="54">
        <v>3.42</v>
      </c>
      <c r="G12" s="54">
        <v>3.48</v>
      </c>
      <c r="H12" s="54">
        <v>4.23</v>
      </c>
      <c r="I12" s="54">
        <v>3.93</v>
      </c>
      <c r="J12" s="54">
        <v>3.59</v>
      </c>
      <c r="K12" s="54">
        <v>3.46</v>
      </c>
      <c r="L12" s="54">
        <v>3.62</v>
      </c>
      <c r="M12" s="54">
        <v>3.27</v>
      </c>
      <c r="N12" s="54">
        <v>3.47</v>
      </c>
      <c r="O12" s="54">
        <v>3.31</v>
      </c>
      <c r="P12" s="55">
        <f t="shared" si="1"/>
        <v>41.52</v>
      </c>
      <c r="Q12" s="55">
        <f t="shared" si="2"/>
        <v>22.310000000000002</v>
      </c>
      <c r="R12" s="56">
        <f t="shared" si="0"/>
        <v>19.21</v>
      </c>
    </row>
    <row r="13" spans="1:18" ht="13.5" customHeight="1">
      <c r="A13" s="52" t="s">
        <v>91</v>
      </c>
      <c r="B13" s="53" t="s">
        <v>143</v>
      </c>
      <c r="C13" s="54">
        <v>5.6</v>
      </c>
      <c r="D13" s="54">
        <v>3.15</v>
      </c>
      <c r="E13" s="54">
        <v>2.84</v>
      </c>
      <c r="F13" s="54">
        <v>3.43</v>
      </c>
      <c r="G13" s="54">
        <v>3.59</v>
      </c>
      <c r="H13" s="54">
        <v>4.1</v>
      </c>
      <c r="I13" s="54">
        <v>4.03</v>
      </c>
      <c r="J13" s="54">
        <v>4.18</v>
      </c>
      <c r="K13" s="54">
        <v>4.02</v>
      </c>
      <c r="L13" s="54">
        <v>3.75</v>
      </c>
      <c r="M13" s="54">
        <v>3.17</v>
      </c>
      <c r="N13" s="54">
        <v>3.47</v>
      </c>
      <c r="O13" s="54">
        <v>3.61</v>
      </c>
      <c r="P13" s="55">
        <f t="shared" si="1"/>
        <v>43.34</v>
      </c>
      <c r="Q13" s="55">
        <f t="shared" si="2"/>
        <v>23.669999999999998</v>
      </c>
      <c r="R13" s="56">
        <f t="shared" si="0"/>
        <v>19.669999999999998</v>
      </c>
    </row>
    <row r="14" spans="1:18" ht="13.5" customHeight="1">
      <c r="A14" s="52" t="s">
        <v>90</v>
      </c>
      <c r="B14" s="53" t="s">
        <v>144</v>
      </c>
      <c r="C14" s="54">
        <v>6</v>
      </c>
      <c r="D14" s="54">
        <v>3.12</v>
      </c>
      <c r="E14" s="54">
        <v>2.95</v>
      </c>
      <c r="F14" s="54">
        <v>3.52</v>
      </c>
      <c r="G14" s="54">
        <v>3.17</v>
      </c>
      <c r="H14" s="54">
        <v>4</v>
      </c>
      <c r="I14" s="54">
        <v>3.76</v>
      </c>
      <c r="J14" s="54">
        <v>3.96</v>
      </c>
      <c r="K14" s="54">
        <v>4.12</v>
      </c>
      <c r="L14" s="54">
        <v>3.65</v>
      </c>
      <c r="M14" s="54">
        <v>3.28</v>
      </c>
      <c r="N14" s="54">
        <v>3.39</v>
      </c>
      <c r="O14" s="54">
        <v>3.27</v>
      </c>
      <c r="P14" s="55">
        <f t="shared" si="1"/>
        <v>42.190000000000005</v>
      </c>
      <c r="Q14" s="55">
        <f t="shared" si="2"/>
        <v>22.66</v>
      </c>
      <c r="R14" s="56">
        <f t="shared" si="0"/>
        <v>19.529999999999998</v>
      </c>
    </row>
    <row r="15" spans="1:18" ht="13.5" customHeight="1">
      <c r="A15" s="52" t="s">
        <v>92</v>
      </c>
      <c r="B15" s="53" t="s">
        <v>93</v>
      </c>
      <c r="C15" s="54">
        <v>6.2</v>
      </c>
      <c r="D15" s="54">
        <v>3.59</v>
      </c>
      <c r="E15" s="54">
        <v>3.3</v>
      </c>
      <c r="F15" s="54">
        <v>3.84</v>
      </c>
      <c r="G15" s="54">
        <v>3.33</v>
      </c>
      <c r="H15" s="54">
        <v>3.79</v>
      </c>
      <c r="I15" s="54">
        <v>3.62</v>
      </c>
      <c r="J15" s="54">
        <v>4.11</v>
      </c>
      <c r="K15" s="54">
        <v>4.63</v>
      </c>
      <c r="L15" s="54">
        <v>3.55</v>
      </c>
      <c r="M15" s="54">
        <v>3.07</v>
      </c>
      <c r="N15" s="54">
        <v>3.28</v>
      </c>
      <c r="O15" s="54">
        <v>3.51</v>
      </c>
      <c r="P15" s="55">
        <f t="shared" si="1"/>
        <v>43.62</v>
      </c>
      <c r="Q15" s="55">
        <f t="shared" si="2"/>
        <v>23.03</v>
      </c>
      <c r="R15" s="56">
        <f t="shared" si="0"/>
        <v>20.590000000000003</v>
      </c>
    </row>
    <row r="16" spans="1:18" ht="13.5" customHeight="1">
      <c r="A16" s="52" t="s">
        <v>89</v>
      </c>
      <c r="B16" s="53" t="s">
        <v>89</v>
      </c>
      <c r="C16" s="54">
        <v>5.4</v>
      </c>
      <c r="D16" s="54">
        <v>2.84</v>
      </c>
      <c r="E16" s="54">
        <v>2.75</v>
      </c>
      <c r="F16" s="54">
        <v>3.34</v>
      </c>
      <c r="G16" s="54">
        <v>3.47</v>
      </c>
      <c r="H16" s="54">
        <v>4.21</v>
      </c>
      <c r="I16" s="54">
        <v>3.97</v>
      </c>
      <c r="J16" s="54">
        <v>3.54</v>
      </c>
      <c r="K16" s="54">
        <v>3.43</v>
      </c>
      <c r="L16" s="54">
        <v>3.6</v>
      </c>
      <c r="M16" s="54">
        <v>3.37</v>
      </c>
      <c r="N16" s="54">
        <v>3.46</v>
      </c>
      <c r="O16" s="54">
        <v>3.13</v>
      </c>
      <c r="P16" s="55">
        <f t="shared" si="1"/>
        <v>41.11</v>
      </c>
      <c r="Q16" s="55">
        <f t="shared" si="2"/>
        <v>22.220000000000002</v>
      </c>
      <c r="R16" s="56">
        <f t="shared" si="0"/>
        <v>18.89</v>
      </c>
    </row>
    <row r="17" spans="1:18" ht="13.5" customHeight="1">
      <c r="A17" s="52" t="s">
        <v>94</v>
      </c>
      <c r="B17" s="53" t="s">
        <v>145</v>
      </c>
      <c r="C17" s="54">
        <v>4.8</v>
      </c>
      <c r="D17" s="54">
        <v>3.11</v>
      </c>
      <c r="E17" s="54">
        <v>2.92</v>
      </c>
      <c r="F17" s="54">
        <v>3.97</v>
      </c>
      <c r="G17" s="54">
        <v>4.08</v>
      </c>
      <c r="H17" s="54">
        <v>4.42</v>
      </c>
      <c r="I17" s="54">
        <v>4.13</v>
      </c>
      <c r="J17" s="54">
        <v>4.74</v>
      </c>
      <c r="K17" s="54">
        <v>3.97</v>
      </c>
      <c r="L17" s="54">
        <v>3.39</v>
      </c>
      <c r="M17" s="54">
        <v>3.13</v>
      </c>
      <c r="N17" s="54">
        <v>3.42</v>
      </c>
      <c r="O17" s="54">
        <v>3.54</v>
      </c>
      <c r="P17" s="55">
        <f t="shared" si="1"/>
        <v>44.82</v>
      </c>
      <c r="Q17" s="55">
        <f t="shared" si="2"/>
        <v>24.729999999999997</v>
      </c>
      <c r="R17" s="56">
        <f t="shared" si="0"/>
        <v>20.089999999999996</v>
      </c>
    </row>
    <row r="18" spans="1:18" ht="13.5" customHeight="1">
      <c r="A18" s="52" t="s">
        <v>95</v>
      </c>
      <c r="B18" s="53" t="s">
        <v>146</v>
      </c>
      <c r="C18" s="54">
        <v>5.5</v>
      </c>
      <c r="D18" s="54">
        <v>3.2</v>
      </c>
      <c r="E18" s="54">
        <v>2.89</v>
      </c>
      <c r="F18" s="54">
        <v>3.5</v>
      </c>
      <c r="G18" s="54">
        <v>3.7</v>
      </c>
      <c r="H18" s="54">
        <v>4.32</v>
      </c>
      <c r="I18" s="54">
        <v>4.19</v>
      </c>
      <c r="J18" s="54">
        <v>4.18</v>
      </c>
      <c r="K18" s="54">
        <v>4.27</v>
      </c>
      <c r="L18" s="54">
        <v>3.83</v>
      </c>
      <c r="M18" s="54">
        <v>3.2</v>
      </c>
      <c r="N18" s="54">
        <v>3.68</v>
      </c>
      <c r="O18" s="54">
        <v>3.64</v>
      </c>
      <c r="P18" s="55">
        <f t="shared" si="1"/>
        <v>44.6</v>
      </c>
      <c r="Q18" s="55">
        <f t="shared" si="2"/>
        <v>24.490000000000002</v>
      </c>
      <c r="R18" s="56">
        <f t="shared" si="0"/>
        <v>20.11</v>
      </c>
    </row>
    <row r="19" spans="1:18" ht="13.5" customHeight="1">
      <c r="A19" s="52" t="s">
        <v>96</v>
      </c>
      <c r="B19" s="53" t="s">
        <v>147</v>
      </c>
      <c r="C19" s="54">
        <v>5.6</v>
      </c>
      <c r="D19" s="54">
        <v>3.01</v>
      </c>
      <c r="E19" s="54">
        <v>2.95</v>
      </c>
      <c r="F19" s="54">
        <v>3.55</v>
      </c>
      <c r="G19" s="54">
        <v>3.39</v>
      </c>
      <c r="H19" s="54">
        <v>4.35</v>
      </c>
      <c r="I19" s="54">
        <v>3.83</v>
      </c>
      <c r="J19" s="54">
        <v>3.73</v>
      </c>
      <c r="K19" s="54">
        <v>3.81</v>
      </c>
      <c r="L19" s="54">
        <v>3.61</v>
      </c>
      <c r="M19" s="54">
        <v>3.32</v>
      </c>
      <c r="N19" s="54">
        <v>3.57</v>
      </c>
      <c r="O19" s="54">
        <v>3.41</v>
      </c>
      <c r="P19" s="55">
        <f t="shared" si="1"/>
        <v>42.53</v>
      </c>
      <c r="Q19" s="55">
        <f t="shared" si="2"/>
        <v>22.72</v>
      </c>
      <c r="R19" s="56">
        <f t="shared" si="0"/>
        <v>19.81</v>
      </c>
    </row>
    <row r="20" spans="1:18" ht="13.5" customHeight="1">
      <c r="A20" s="52" t="s">
        <v>97</v>
      </c>
      <c r="B20" s="53" t="s">
        <v>148</v>
      </c>
      <c r="C20" s="54">
        <v>5.8</v>
      </c>
      <c r="D20" s="54">
        <v>3.2</v>
      </c>
      <c r="E20" s="54">
        <v>2.98</v>
      </c>
      <c r="F20" s="54">
        <v>3.57</v>
      </c>
      <c r="G20" s="54">
        <v>3.32</v>
      </c>
      <c r="H20" s="54">
        <v>4.02</v>
      </c>
      <c r="I20" s="54">
        <v>4.11</v>
      </c>
      <c r="J20" s="54">
        <v>3.79</v>
      </c>
      <c r="K20" s="54">
        <v>3.99</v>
      </c>
      <c r="L20" s="54">
        <v>3.66</v>
      </c>
      <c r="M20" s="54">
        <v>3.16</v>
      </c>
      <c r="N20" s="54">
        <v>3.36</v>
      </c>
      <c r="O20" s="54">
        <v>3.67</v>
      </c>
      <c r="P20" s="55">
        <f t="shared" si="1"/>
        <v>42.83</v>
      </c>
      <c r="Q20" s="55">
        <f t="shared" si="2"/>
        <v>22.889999999999997</v>
      </c>
      <c r="R20" s="56">
        <f t="shared" si="0"/>
        <v>19.939999999999998</v>
      </c>
    </row>
    <row r="21" spans="1:18" ht="13.5" customHeight="1">
      <c r="A21" s="52" t="s">
        <v>98</v>
      </c>
      <c r="B21" s="53" t="s">
        <v>149</v>
      </c>
      <c r="C21" s="54">
        <v>5.6</v>
      </c>
      <c r="D21" s="54">
        <v>2.81</v>
      </c>
      <c r="E21" s="54">
        <v>2.79</v>
      </c>
      <c r="F21" s="54">
        <v>3.34</v>
      </c>
      <c r="G21" s="54">
        <v>3.24</v>
      </c>
      <c r="H21" s="54">
        <v>4.21</v>
      </c>
      <c r="I21" s="54">
        <v>3.81</v>
      </c>
      <c r="J21" s="54">
        <v>3.72</v>
      </c>
      <c r="K21" s="54">
        <v>3.81</v>
      </c>
      <c r="L21" s="54">
        <v>3.58</v>
      </c>
      <c r="M21" s="54">
        <v>3.27</v>
      </c>
      <c r="N21" s="54">
        <v>3.39</v>
      </c>
      <c r="O21" s="54">
        <v>3.15</v>
      </c>
      <c r="P21" s="55">
        <f t="shared" si="1"/>
        <v>41.12</v>
      </c>
      <c r="Q21" s="55">
        <f t="shared" si="2"/>
        <v>22.369999999999997</v>
      </c>
      <c r="R21" s="56">
        <f t="shared" si="0"/>
        <v>18.75</v>
      </c>
    </row>
    <row r="22" spans="1:18" ht="13.5" customHeight="1">
      <c r="A22" s="52" t="s">
        <v>150</v>
      </c>
      <c r="B22" s="53" t="s">
        <v>151</v>
      </c>
      <c r="C22" s="54">
        <v>5.9</v>
      </c>
      <c r="D22" s="54">
        <v>3.04</v>
      </c>
      <c r="E22" s="54">
        <v>2.84</v>
      </c>
      <c r="F22" s="54">
        <v>3.37</v>
      </c>
      <c r="G22" s="54">
        <v>3.27</v>
      </c>
      <c r="H22" s="54">
        <v>4.18</v>
      </c>
      <c r="I22" s="54">
        <v>3.75</v>
      </c>
      <c r="J22" s="54">
        <v>3.99</v>
      </c>
      <c r="K22" s="54">
        <v>4.08</v>
      </c>
      <c r="L22" s="54">
        <v>3.57</v>
      </c>
      <c r="M22" s="54">
        <v>3.32</v>
      </c>
      <c r="N22" s="54">
        <v>3.39</v>
      </c>
      <c r="O22" s="54">
        <v>3.28</v>
      </c>
      <c r="P22" s="55">
        <f t="shared" si="1"/>
        <v>42.08</v>
      </c>
      <c r="Q22" s="55">
        <f t="shared" si="2"/>
        <v>22.84</v>
      </c>
      <c r="R22" s="56">
        <f t="shared" si="0"/>
        <v>19.240000000000002</v>
      </c>
    </row>
    <row r="23" spans="1:18" ht="13.5" customHeight="1">
      <c r="A23" s="52" t="s">
        <v>152</v>
      </c>
      <c r="B23" s="53" t="s">
        <v>153</v>
      </c>
      <c r="C23" s="54">
        <v>5.9</v>
      </c>
      <c r="D23" s="54">
        <v>3.32</v>
      </c>
      <c r="E23" s="54">
        <v>2.99</v>
      </c>
      <c r="F23" s="54">
        <v>3.56</v>
      </c>
      <c r="G23" s="54">
        <v>3.31</v>
      </c>
      <c r="H23" s="54">
        <v>4.01</v>
      </c>
      <c r="I23" s="54">
        <v>3.92</v>
      </c>
      <c r="J23" s="54">
        <v>3.79</v>
      </c>
      <c r="K23" s="54">
        <v>3.97</v>
      </c>
      <c r="L23" s="54">
        <v>3.6</v>
      </c>
      <c r="M23" s="54">
        <v>3.17</v>
      </c>
      <c r="N23" s="54">
        <v>3.36</v>
      </c>
      <c r="O23" s="54">
        <v>3.62</v>
      </c>
      <c r="P23" s="55">
        <f t="shared" si="1"/>
        <v>42.62</v>
      </c>
      <c r="Q23" s="55">
        <f t="shared" si="2"/>
        <v>22.6</v>
      </c>
      <c r="R23" s="56">
        <f t="shared" si="0"/>
        <v>20.020000000000003</v>
      </c>
    </row>
    <row r="24" spans="1:18" ht="13.5" customHeight="1">
      <c r="A24" s="52" t="s">
        <v>99</v>
      </c>
      <c r="B24" s="53" t="s">
        <v>154</v>
      </c>
      <c r="C24" s="54">
        <v>6.4</v>
      </c>
      <c r="D24" s="54">
        <v>3.42</v>
      </c>
      <c r="E24" s="54">
        <v>3.26</v>
      </c>
      <c r="F24" s="54">
        <v>3.94</v>
      </c>
      <c r="G24" s="54">
        <v>3.12</v>
      </c>
      <c r="H24" s="54">
        <v>3.36</v>
      </c>
      <c r="I24" s="54">
        <v>3.27</v>
      </c>
      <c r="J24" s="54">
        <v>3.94</v>
      </c>
      <c r="K24" s="54">
        <v>4.76</v>
      </c>
      <c r="L24" s="54">
        <v>3.47</v>
      </c>
      <c r="M24" s="54">
        <v>3.13</v>
      </c>
      <c r="N24" s="54">
        <v>3.08</v>
      </c>
      <c r="O24" s="54">
        <v>3.24</v>
      </c>
      <c r="P24" s="55">
        <f t="shared" si="1"/>
        <v>41.99</v>
      </c>
      <c r="Q24" s="55">
        <f t="shared" si="2"/>
        <v>21.919999999999998</v>
      </c>
      <c r="R24" s="56">
        <f t="shared" si="0"/>
        <v>20.07</v>
      </c>
    </row>
    <row r="25" spans="1:18" ht="13.5" customHeight="1">
      <c r="A25" s="52" t="s">
        <v>155</v>
      </c>
      <c r="B25" s="53" t="s">
        <v>156</v>
      </c>
      <c r="C25" s="54">
        <v>6.2</v>
      </c>
      <c r="D25" s="54">
        <v>3.33</v>
      </c>
      <c r="E25" s="54">
        <v>3.14</v>
      </c>
      <c r="F25" s="54">
        <v>3.74</v>
      </c>
      <c r="G25" s="54">
        <v>3.22</v>
      </c>
      <c r="H25" s="54">
        <v>4.11</v>
      </c>
      <c r="I25" s="54">
        <v>3.81</v>
      </c>
      <c r="J25" s="54">
        <v>4.12</v>
      </c>
      <c r="K25" s="54">
        <v>4.04</v>
      </c>
      <c r="L25" s="54">
        <v>3.68</v>
      </c>
      <c r="M25" s="54">
        <v>3.28</v>
      </c>
      <c r="N25" s="54">
        <v>3.37</v>
      </c>
      <c r="O25" s="54">
        <v>3.3</v>
      </c>
      <c r="P25" s="55">
        <f t="shared" si="1"/>
        <v>43.14</v>
      </c>
      <c r="Q25" s="55">
        <f t="shared" si="2"/>
        <v>22.98</v>
      </c>
      <c r="R25" s="56">
        <f t="shared" si="0"/>
        <v>20.16</v>
      </c>
    </row>
    <row r="26" spans="1:18" ht="13.5" customHeight="1">
      <c r="A26" s="52" t="s">
        <v>100</v>
      </c>
      <c r="B26" s="53" t="s">
        <v>157</v>
      </c>
      <c r="C26" s="54">
        <v>6</v>
      </c>
      <c r="D26" s="54">
        <v>3.51</v>
      </c>
      <c r="E26" s="54">
        <v>3.17</v>
      </c>
      <c r="F26" s="54">
        <v>3.72</v>
      </c>
      <c r="G26" s="54">
        <v>3.36</v>
      </c>
      <c r="H26" s="54">
        <v>4.07</v>
      </c>
      <c r="I26" s="54">
        <v>3.68</v>
      </c>
      <c r="J26" s="54">
        <v>3.97</v>
      </c>
      <c r="K26" s="54">
        <v>4.25</v>
      </c>
      <c r="L26" s="54">
        <v>3.55</v>
      </c>
      <c r="M26" s="54">
        <v>3.14</v>
      </c>
      <c r="N26" s="54">
        <v>3.38</v>
      </c>
      <c r="O26" s="54">
        <v>3.6</v>
      </c>
      <c r="P26" s="55">
        <f t="shared" si="1"/>
        <v>43.4</v>
      </c>
      <c r="Q26" s="55">
        <f t="shared" si="2"/>
        <v>22.88</v>
      </c>
      <c r="R26" s="56">
        <f t="shared" si="0"/>
        <v>20.520000000000003</v>
      </c>
    </row>
    <row r="27" spans="1:18" ht="13.5" customHeight="1">
      <c r="A27" s="52" t="s">
        <v>101</v>
      </c>
      <c r="B27" s="53" t="s">
        <v>102</v>
      </c>
      <c r="C27" s="54">
        <v>5.1</v>
      </c>
      <c r="D27" s="54">
        <v>2.55</v>
      </c>
      <c r="E27" s="54">
        <v>2.5</v>
      </c>
      <c r="F27" s="54">
        <v>3.2</v>
      </c>
      <c r="G27" s="54">
        <v>3.32</v>
      </c>
      <c r="H27" s="54">
        <v>3.84</v>
      </c>
      <c r="I27" s="54">
        <v>3.71</v>
      </c>
      <c r="J27" s="54">
        <v>3.51</v>
      </c>
      <c r="K27" s="54">
        <v>3.38</v>
      </c>
      <c r="L27" s="54">
        <v>3.17</v>
      </c>
      <c r="M27" s="54">
        <v>3.19</v>
      </c>
      <c r="N27" s="54">
        <v>3.19</v>
      </c>
      <c r="O27" s="54">
        <v>2.82</v>
      </c>
      <c r="P27" s="55">
        <f t="shared" si="1"/>
        <v>38.379999999999995</v>
      </c>
      <c r="Q27" s="55">
        <f t="shared" si="2"/>
        <v>20.93</v>
      </c>
      <c r="R27" s="56">
        <f t="shared" si="0"/>
        <v>17.45</v>
      </c>
    </row>
    <row r="28" spans="1:18" ht="13.5" customHeight="1">
      <c r="A28" s="52" t="s">
        <v>103</v>
      </c>
      <c r="B28" s="53" t="s">
        <v>104</v>
      </c>
      <c r="C28" s="54">
        <v>6.3</v>
      </c>
      <c r="D28" s="54">
        <v>3.65</v>
      </c>
      <c r="E28" s="54">
        <v>3.41</v>
      </c>
      <c r="F28" s="54">
        <v>4.05</v>
      </c>
      <c r="G28" s="54">
        <v>3.28</v>
      </c>
      <c r="H28" s="54">
        <v>3.53</v>
      </c>
      <c r="I28" s="54">
        <v>3.56</v>
      </c>
      <c r="J28" s="54">
        <v>4.06</v>
      </c>
      <c r="K28" s="54">
        <v>5.06</v>
      </c>
      <c r="L28" s="54">
        <v>3.58</v>
      </c>
      <c r="M28" s="54">
        <v>3.22</v>
      </c>
      <c r="N28" s="54">
        <v>3.15</v>
      </c>
      <c r="O28" s="54">
        <v>3.48</v>
      </c>
      <c r="P28" s="55">
        <f t="shared" si="1"/>
        <v>44.02999999999999</v>
      </c>
      <c r="Q28" s="55">
        <f t="shared" si="2"/>
        <v>23.07</v>
      </c>
      <c r="R28" s="56">
        <f t="shared" si="0"/>
        <v>20.96</v>
      </c>
    </row>
    <row r="29" spans="1:18" ht="13.5" customHeight="1" thickBot="1">
      <c r="A29" s="57" t="s">
        <v>105</v>
      </c>
      <c r="B29" s="58" t="s">
        <v>106</v>
      </c>
      <c r="C29" s="59">
        <v>6.4</v>
      </c>
      <c r="D29" s="59">
        <v>3.7</v>
      </c>
      <c r="E29" s="59">
        <v>3.47</v>
      </c>
      <c r="F29" s="59">
        <v>4.16</v>
      </c>
      <c r="G29" s="59">
        <v>3.23</v>
      </c>
      <c r="H29" s="59">
        <v>3.51</v>
      </c>
      <c r="I29" s="59">
        <v>3.41</v>
      </c>
      <c r="J29" s="59">
        <v>4.04</v>
      </c>
      <c r="K29" s="59">
        <v>5.15</v>
      </c>
      <c r="L29" s="59">
        <v>3.38</v>
      </c>
      <c r="M29" s="59">
        <v>3.22</v>
      </c>
      <c r="N29" s="59">
        <v>3.18</v>
      </c>
      <c r="O29" s="59">
        <v>3.43</v>
      </c>
      <c r="P29" s="60">
        <f t="shared" si="1"/>
        <v>43.88</v>
      </c>
      <c r="Q29" s="60">
        <f t="shared" si="2"/>
        <v>22.720000000000002</v>
      </c>
      <c r="R29" s="61">
        <f t="shared" si="0"/>
        <v>21.16</v>
      </c>
    </row>
    <row r="30" ht="21" thickTop="1"/>
    <row r="31" spans="5:9" ht="20.25">
      <c r="E31" s="64"/>
      <c r="F31" s="64"/>
      <c r="G31" s="64"/>
      <c r="H31" s="64" t="s">
        <v>160</v>
      </c>
      <c r="I31" s="64"/>
    </row>
    <row r="32" spans="5:9" ht="20.25">
      <c r="E32" s="64"/>
      <c r="F32" s="64"/>
      <c r="G32" s="64"/>
      <c r="H32" s="64" t="s">
        <v>261</v>
      </c>
      <c r="I32" s="64"/>
    </row>
    <row r="33" spans="5:9" ht="20.25">
      <c r="E33" s="64"/>
      <c r="F33" s="64"/>
      <c r="G33" s="64"/>
      <c r="H33" s="64" t="s">
        <v>262</v>
      </c>
      <c r="I33" s="64"/>
    </row>
    <row r="34" spans="5:9" ht="20.25">
      <c r="E34" s="64"/>
      <c r="F34" s="64"/>
      <c r="G34" s="64"/>
      <c r="H34" s="64" t="s">
        <v>263</v>
      </c>
      <c r="I34" s="64"/>
    </row>
  </sheetData>
  <sheetProtection sheet="1" objects="1" scenarios="1"/>
  <mergeCells count="2">
    <mergeCell ref="A2:R2"/>
    <mergeCell ref="A3:R3"/>
  </mergeCells>
  <printOptions/>
  <pageMargins left="0.75" right="0.75" top="1" bottom="1" header="0.5" footer="0.5"/>
  <pageSetup horizontalDpi="600" verticalDpi="600" orientation="landscape" scale="86" r:id="rId2"/>
  <drawing r:id="rId1"/>
</worksheet>
</file>

<file path=xl/worksheets/sheet5.xml><?xml version="1.0" encoding="utf-8"?>
<worksheet xmlns="http://schemas.openxmlformats.org/spreadsheetml/2006/main" xmlns:r="http://schemas.openxmlformats.org/officeDocument/2006/relationships">
  <dimension ref="A1:H12"/>
  <sheetViews>
    <sheetView zoomScale="80" zoomScaleNormal="80" workbookViewId="0" topLeftCell="A1">
      <selection activeCell="A4" sqref="A4:F4"/>
    </sheetView>
  </sheetViews>
  <sheetFormatPr defaultColWidth="8.66015625" defaultRowHeight="20.25"/>
  <sheetData>
    <row r="1" spans="1:6" ht="20.25">
      <c r="A1" s="174" t="s">
        <v>199</v>
      </c>
      <c r="B1" s="174"/>
      <c r="C1" s="174"/>
      <c r="D1" s="174"/>
      <c r="E1" s="174"/>
      <c r="F1" s="174"/>
    </row>
    <row r="2" spans="1:6" ht="20.25">
      <c r="A2" s="174" t="s">
        <v>200</v>
      </c>
      <c r="B2" s="174"/>
      <c r="C2" s="174"/>
      <c r="D2" s="174"/>
      <c r="E2" s="174"/>
      <c r="F2" s="174"/>
    </row>
    <row r="3" spans="1:6" ht="20.25">
      <c r="A3" s="176" t="s">
        <v>203</v>
      </c>
      <c r="B3" s="176"/>
      <c r="C3" s="176"/>
      <c r="D3" s="176"/>
      <c r="E3" s="176"/>
      <c r="F3" s="176"/>
    </row>
    <row r="4" spans="1:8" ht="99" customHeight="1">
      <c r="A4" s="175" t="s">
        <v>206</v>
      </c>
      <c r="B4" s="175"/>
      <c r="C4" s="175"/>
      <c r="D4" s="175"/>
      <c r="E4" s="175"/>
      <c r="F4" s="175"/>
      <c r="G4" s="94"/>
      <c r="H4" s="94"/>
    </row>
    <row r="5" spans="1:6" ht="20.25">
      <c r="A5" s="174" t="s">
        <v>201</v>
      </c>
      <c r="B5" s="174"/>
      <c r="C5" s="174"/>
      <c r="D5" s="174"/>
      <c r="E5" s="174"/>
      <c r="F5" s="174"/>
    </row>
    <row r="6" spans="1:6" s="96" customFormat="1" ht="99.75" customHeight="1">
      <c r="A6" s="175" t="s">
        <v>204</v>
      </c>
      <c r="B6" s="175"/>
      <c r="C6" s="175"/>
      <c r="D6" s="175"/>
      <c r="E6" s="175"/>
      <c r="F6" s="175"/>
    </row>
    <row r="7" spans="1:6" ht="20.25">
      <c r="A7" s="174" t="s">
        <v>202</v>
      </c>
      <c r="B7" s="174"/>
      <c r="C7" s="174"/>
      <c r="D7" s="174"/>
      <c r="E7" s="174"/>
      <c r="F7" s="174"/>
    </row>
    <row r="8" spans="1:6" s="97" customFormat="1" ht="49.5" customHeight="1">
      <c r="A8" s="175" t="s">
        <v>197</v>
      </c>
      <c r="B8" s="175"/>
      <c r="C8" s="175"/>
      <c r="D8" s="175"/>
      <c r="E8" s="175"/>
      <c r="F8" s="175"/>
    </row>
    <row r="9" spans="1:6" ht="20.25">
      <c r="A9" s="174" t="s">
        <v>205</v>
      </c>
      <c r="B9" s="174"/>
      <c r="C9" s="174"/>
      <c r="D9" s="174"/>
      <c r="E9" s="174"/>
      <c r="F9" s="174"/>
    </row>
    <row r="10" spans="1:6" ht="82.5" customHeight="1">
      <c r="A10" s="175" t="s">
        <v>198</v>
      </c>
      <c r="B10" s="175"/>
      <c r="C10" s="175"/>
      <c r="D10" s="175"/>
      <c r="E10" s="175"/>
      <c r="F10" s="175"/>
    </row>
    <row r="11" ht="20.25">
      <c r="A11" s="95"/>
    </row>
    <row r="12" ht="20.25">
      <c r="A12" s="95"/>
    </row>
  </sheetData>
  <sheetProtection sheet="1"/>
  <mergeCells count="10">
    <mergeCell ref="A1:F1"/>
    <mergeCell ref="A6:F6"/>
    <mergeCell ref="A7:F7"/>
    <mergeCell ref="A8:F8"/>
    <mergeCell ref="A9:F9"/>
    <mergeCell ref="A10:F10"/>
    <mergeCell ref="A2:F2"/>
    <mergeCell ref="A4:F4"/>
    <mergeCell ref="A3:F3"/>
    <mergeCell ref="A5:F5"/>
  </mergeCells>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umcp</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agnr</dc:creator>
  <cp:keywords/>
  <dc:description/>
  <cp:lastModifiedBy>Sydney Riggi</cp:lastModifiedBy>
  <cp:lastPrinted>2015-01-06T22:08:24Z</cp:lastPrinted>
  <dcterms:created xsi:type="dcterms:W3CDTF">2003-03-07T18:19:37Z</dcterms:created>
  <dcterms:modified xsi:type="dcterms:W3CDTF">2017-07-12T16:07:33Z</dcterms:modified>
  <cp:category/>
  <cp:version/>
  <cp:contentType/>
  <cp:contentStatus/>
</cp:coreProperties>
</file>