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Commodity Crops\"/>
    </mc:Choice>
  </mc:AlternateContent>
  <xr:revisionPtr revIDLastSave="0" documentId="13_ncr:1_{885CA132-C2F7-47EA-9679-BD196B5FBC84}" xr6:coauthVersionLast="47" xr6:coauthVersionMax="47" xr10:uidLastSave="{00000000-0000-0000-0000-000000000000}"/>
  <bookViews>
    <workbookView xWindow="-120" yWindow="-120" windowWidth="20730" windowHeight="11160" xr2:uid="{5A4A944B-B81F-4831-B146-0ED06F9B8FF9}"/>
  </bookViews>
  <sheets>
    <sheet name="Malt Barley Estimated" sheetId="3" r:id="rId1"/>
    <sheet name="Malt Barley Actual" sheetId="13" r:id="rId2"/>
    <sheet name="Wheat Estimated" sheetId="5" r:id="rId3"/>
    <sheet name="Wheat Actual" sheetId="14" r:id="rId4"/>
    <sheet name="Malt Barley Soybean Estimated" sheetId="9" r:id="rId5"/>
    <sheet name="Malt Barley Soybean Actual" sheetId="15" r:id="rId6"/>
    <sheet name="Wheat Soybean Estimated" sheetId="12" r:id="rId7"/>
    <sheet name="Wheat Soybean Actual" sheetId="1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6" l="1"/>
  <c r="E21" i="16"/>
  <c r="E22" i="16"/>
  <c r="E23" i="16"/>
  <c r="E24" i="16"/>
  <c r="E25" i="16"/>
  <c r="E26" i="16"/>
  <c r="E39" i="16"/>
  <c r="E40" i="16"/>
  <c r="E41" i="16"/>
  <c r="E42" i="16"/>
  <c r="E43" i="16"/>
  <c r="E45" i="16"/>
  <c r="D38" i="16"/>
  <c r="E38" i="16" s="1"/>
  <c r="E37" i="16"/>
  <c r="E36" i="16"/>
  <c r="E35" i="16"/>
  <c r="E34" i="16"/>
  <c r="E33" i="16"/>
  <c r="E32" i="16"/>
  <c r="E19" i="16"/>
  <c r="K18" i="16"/>
  <c r="J18" i="16"/>
  <c r="I18" i="16"/>
  <c r="E18" i="16"/>
  <c r="K17" i="16"/>
  <c r="J17" i="16"/>
  <c r="I17" i="16"/>
  <c r="E17" i="16"/>
  <c r="K16" i="16"/>
  <c r="J16" i="16"/>
  <c r="I16" i="16"/>
  <c r="E16" i="16"/>
  <c r="E15" i="16"/>
  <c r="E14" i="16"/>
  <c r="E13" i="16"/>
  <c r="E12" i="16"/>
  <c r="E11" i="16"/>
  <c r="K10" i="16"/>
  <c r="J10" i="16"/>
  <c r="I10" i="16"/>
  <c r="E10" i="16"/>
  <c r="K9" i="16"/>
  <c r="J9" i="16"/>
  <c r="I9" i="16"/>
  <c r="E9" i="16"/>
  <c r="K8" i="16"/>
  <c r="J8" i="16"/>
  <c r="I8" i="16"/>
  <c r="E8" i="16"/>
  <c r="E7" i="16"/>
  <c r="E6" i="16"/>
  <c r="B32" i="12"/>
  <c r="B40" i="14"/>
  <c r="B32" i="9"/>
  <c r="B44" i="15"/>
  <c r="E39" i="15"/>
  <c r="E40" i="15"/>
  <c r="E41" i="15"/>
  <c r="E42" i="15"/>
  <c r="E43" i="15"/>
  <c r="E20" i="15"/>
  <c r="E21" i="15"/>
  <c r="E22" i="15"/>
  <c r="E23" i="15"/>
  <c r="E24" i="15"/>
  <c r="E25" i="15"/>
  <c r="E26" i="15"/>
  <c r="E45" i="15"/>
  <c r="D38" i="15"/>
  <c r="E38" i="15" s="1"/>
  <c r="E37" i="15"/>
  <c r="E36" i="15"/>
  <c r="E35" i="15"/>
  <c r="E34" i="15"/>
  <c r="E33" i="15"/>
  <c r="E32" i="15"/>
  <c r="E19" i="15"/>
  <c r="K18" i="15"/>
  <c r="J18" i="15"/>
  <c r="I18" i="15"/>
  <c r="E18" i="15"/>
  <c r="K17" i="15"/>
  <c r="J17" i="15"/>
  <c r="I17" i="15"/>
  <c r="E17" i="15"/>
  <c r="K16" i="15"/>
  <c r="J16" i="15"/>
  <c r="I16" i="15"/>
  <c r="E16" i="15"/>
  <c r="E15" i="15"/>
  <c r="E14" i="15"/>
  <c r="E13" i="15"/>
  <c r="E12" i="15"/>
  <c r="E11" i="15"/>
  <c r="K10" i="15"/>
  <c r="J10" i="15"/>
  <c r="I10" i="15"/>
  <c r="E10" i="15"/>
  <c r="K9" i="15"/>
  <c r="J9" i="15"/>
  <c r="I9" i="15"/>
  <c r="E9" i="15"/>
  <c r="K8" i="15"/>
  <c r="J8" i="15"/>
  <c r="I8" i="15"/>
  <c r="E8" i="15"/>
  <c r="E7" i="15"/>
  <c r="E6" i="15"/>
  <c r="E17" i="14"/>
  <c r="E18" i="14"/>
  <c r="E19" i="14"/>
  <c r="E20" i="14"/>
  <c r="E21" i="14"/>
  <c r="E22" i="14"/>
  <c r="E23" i="14"/>
  <c r="E35" i="14"/>
  <c r="E36" i="14"/>
  <c r="E37" i="14"/>
  <c r="E38" i="14"/>
  <c r="E39" i="14"/>
  <c r="E45" i="14"/>
  <c r="E41" i="14"/>
  <c r="D34" i="14"/>
  <c r="E34" i="14" s="1"/>
  <c r="E33" i="14"/>
  <c r="E32" i="14"/>
  <c r="E31" i="14"/>
  <c r="E30" i="14"/>
  <c r="E29" i="14"/>
  <c r="E16" i="14"/>
  <c r="E15" i="14"/>
  <c r="E14" i="14"/>
  <c r="E13" i="14"/>
  <c r="E12" i="14"/>
  <c r="E11" i="14"/>
  <c r="E10" i="14"/>
  <c r="E9" i="14"/>
  <c r="E8" i="14"/>
  <c r="E7" i="14"/>
  <c r="E6" i="14"/>
  <c r="B28" i="5"/>
  <c r="B17" i="5"/>
  <c r="B28" i="3"/>
  <c r="B40" i="13"/>
  <c r="E35" i="13"/>
  <c r="E36" i="13"/>
  <c r="E37" i="13"/>
  <c r="E38" i="13"/>
  <c r="E39" i="13"/>
  <c r="E17" i="13"/>
  <c r="E18" i="13"/>
  <c r="E19" i="13"/>
  <c r="E20" i="13"/>
  <c r="E21" i="13"/>
  <c r="E22" i="13"/>
  <c r="E23" i="13"/>
  <c r="E45" i="13"/>
  <c r="E41" i="13"/>
  <c r="D34" i="13"/>
  <c r="E34" i="13" s="1"/>
  <c r="E33" i="13"/>
  <c r="E32" i="13"/>
  <c r="E31" i="13"/>
  <c r="E30" i="13"/>
  <c r="E29" i="13"/>
  <c r="E16" i="13"/>
  <c r="E15" i="13"/>
  <c r="E14" i="13"/>
  <c r="E13" i="13"/>
  <c r="E12" i="13"/>
  <c r="E11" i="13"/>
  <c r="E10" i="13"/>
  <c r="E9" i="13"/>
  <c r="E8" i="13"/>
  <c r="E7" i="13"/>
  <c r="E6" i="13"/>
  <c r="B27" i="16" l="1"/>
  <c r="E49" i="16"/>
  <c r="E27" i="16"/>
  <c r="E28" i="16" s="1"/>
  <c r="B44" i="16"/>
  <c r="E44" i="16" s="1"/>
  <c r="E46" i="16" s="1"/>
  <c r="B27" i="15"/>
  <c r="E27" i="15" s="1"/>
  <c r="E28" i="15" s="1"/>
  <c r="E49" i="15"/>
  <c r="E44" i="15"/>
  <c r="E46" i="15" s="1"/>
  <c r="B24" i="14"/>
  <c r="E24" i="14" s="1"/>
  <c r="E25" i="14" s="1"/>
  <c r="E40" i="14"/>
  <c r="E42" i="14" s="1"/>
  <c r="B24" i="13"/>
  <c r="E24" i="13" s="1"/>
  <c r="E25" i="13" s="1"/>
  <c r="E40" i="13"/>
  <c r="E42" i="13" s="1"/>
  <c r="J18" i="12"/>
  <c r="K18" i="12"/>
  <c r="I18" i="12"/>
  <c r="J17" i="12"/>
  <c r="K17" i="12"/>
  <c r="I17" i="12"/>
  <c r="J16" i="12"/>
  <c r="K16" i="12"/>
  <c r="I16" i="12"/>
  <c r="J18" i="9"/>
  <c r="K18" i="9"/>
  <c r="I18" i="9"/>
  <c r="J17" i="9"/>
  <c r="K17" i="9"/>
  <c r="I17" i="9"/>
  <c r="J16" i="9"/>
  <c r="K16" i="9"/>
  <c r="I16" i="9"/>
  <c r="E33" i="12"/>
  <c r="D31" i="12"/>
  <c r="E31" i="12"/>
  <c r="E30" i="12"/>
  <c r="E29" i="12"/>
  <c r="E28" i="12"/>
  <c r="E27" i="12"/>
  <c r="E32" i="12"/>
  <c r="E34" i="12" s="1"/>
  <c r="E36" i="12" s="1"/>
  <c r="E26" i="12"/>
  <c r="E25" i="12"/>
  <c r="E19" i="12"/>
  <c r="E18" i="12"/>
  <c r="E17" i="12"/>
  <c r="E16" i="12"/>
  <c r="E15" i="12"/>
  <c r="E14" i="12"/>
  <c r="E13" i="12"/>
  <c r="E12" i="12"/>
  <c r="E11" i="12"/>
  <c r="K10" i="12"/>
  <c r="J10" i="12"/>
  <c r="I10" i="12"/>
  <c r="E10" i="12"/>
  <c r="K9" i="12"/>
  <c r="J9" i="12"/>
  <c r="E37" i="12"/>
  <c r="I9" i="12"/>
  <c r="E9" i="12"/>
  <c r="K8" i="12"/>
  <c r="J8" i="12"/>
  <c r="I8" i="12"/>
  <c r="E8" i="12"/>
  <c r="E7" i="12"/>
  <c r="E6" i="12"/>
  <c r="D31" i="9"/>
  <c r="E31" i="9"/>
  <c r="J10" i="9"/>
  <c r="K10" i="9"/>
  <c r="I10" i="9"/>
  <c r="J9" i="9"/>
  <c r="K9" i="9"/>
  <c r="I9" i="9"/>
  <c r="J8" i="9"/>
  <c r="K8" i="9"/>
  <c r="I8" i="9"/>
  <c r="E29" i="9"/>
  <c r="E16" i="9"/>
  <c r="E15" i="9"/>
  <c r="E12" i="9"/>
  <c r="E33" i="9"/>
  <c r="E30" i="9"/>
  <c r="E28" i="9"/>
  <c r="E32" i="9"/>
  <c r="E34" i="9" s="1"/>
  <c r="E27" i="9"/>
  <c r="E26" i="9"/>
  <c r="E25" i="9"/>
  <c r="E19" i="9"/>
  <c r="E18" i="9"/>
  <c r="E17" i="9"/>
  <c r="E14" i="9"/>
  <c r="E13" i="9"/>
  <c r="E11" i="9"/>
  <c r="E10" i="9"/>
  <c r="E9" i="9"/>
  <c r="E8" i="9"/>
  <c r="E7" i="9"/>
  <c r="E6" i="9"/>
  <c r="E16" i="5"/>
  <c r="E15" i="5"/>
  <c r="D27" i="5"/>
  <c r="E27" i="5"/>
  <c r="E29" i="5"/>
  <c r="E26" i="5"/>
  <c r="E25" i="5"/>
  <c r="E24" i="5"/>
  <c r="E23" i="5"/>
  <c r="E22" i="5"/>
  <c r="D27" i="3"/>
  <c r="E27" i="3"/>
  <c r="E16" i="3"/>
  <c r="E26" i="3"/>
  <c r="E33" i="5"/>
  <c r="E14" i="5"/>
  <c r="E13" i="5"/>
  <c r="E12" i="5"/>
  <c r="E11" i="5"/>
  <c r="E10" i="5"/>
  <c r="E9" i="5"/>
  <c r="E8" i="5"/>
  <c r="E7" i="5"/>
  <c r="E6" i="5"/>
  <c r="E13" i="3"/>
  <c r="E15" i="3"/>
  <c r="E10" i="3"/>
  <c r="E9" i="3"/>
  <c r="E33" i="3"/>
  <c r="E29" i="3"/>
  <c r="E25" i="3"/>
  <c r="E24" i="3"/>
  <c r="E23" i="3"/>
  <c r="E22" i="3"/>
  <c r="E28" i="3"/>
  <c r="E30" i="3" s="1"/>
  <c r="E14" i="3"/>
  <c r="E12" i="3"/>
  <c r="E11" i="3"/>
  <c r="E8" i="3"/>
  <c r="E7" i="3"/>
  <c r="E6" i="3"/>
  <c r="E28" i="5"/>
  <c r="E30" i="5" s="1"/>
  <c r="E32" i="5" s="1"/>
  <c r="I24" i="5" s="1"/>
  <c r="E37" i="9"/>
  <c r="B17" i="3"/>
  <c r="E17" i="3"/>
  <c r="E18" i="3" s="1"/>
  <c r="E17" i="5"/>
  <c r="E18" i="5"/>
  <c r="B20" i="9"/>
  <c r="E20" i="9" s="1"/>
  <c r="E21" i="9" s="1"/>
  <c r="B20" i="12"/>
  <c r="E20" i="12"/>
  <c r="E21" i="12"/>
  <c r="E48" i="16" l="1"/>
  <c r="K25" i="12"/>
  <c r="I23" i="12"/>
  <c r="J23" i="12"/>
  <c r="I24" i="12"/>
  <c r="J25" i="12"/>
  <c r="E38" i="12"/>
  <c r="I25" i="12"/>
  <c r="K24" i="12"/>
  <c r="J24" i="12"/>
  <c r="K23" i="12"/>
  <c r="E48" i="15"/>
  <c r="E36" i="9"/>
  <c r="J25" i="9" s="1"/>
  <c r="E44" i="14"/>
  <c r="I9" i="14" s="1"/>
  <c r="I17" i="14" s="1"/>
  <c r="K8" i="5"/>
  <c r="K16" i="5" s="1"/>
  <c r="K9" i="5"/>
  <c r="K17" i="5" s="1"/>
  <c r="I8" i="5"/>
  <c r="I16" i="5" s="1"/>
  <c r="I10" i="5"/>
  <c r="I18" i="5" s="1"/>
  <c r="K10" i="5"/>
  <c r="K18" i="5" s="1"/>
  <c r="J9" i="5"/>
  <c r="J17" i="5" s="1"/>
  <c r="J8" i="5"/>
  <c r="J16" i="5" s="1"/>
  <c r="J10" i="5"/>
  <c r="J18" i="5" s="1"/>
  <c r="E34" i="5"/>
  <c r="I22" i="5"/>
  <c r="I9" i="5"/>
  <c r="I17" i="5" s="1"/>
  <c r="I23" i="5"/>
  <c r="E32" i="3"/>
  <c r="I23" i="3" s="1"/>
  <c r="E44" i="13"/>
  <c r="K10" i="13" s="1"/>
  <c r="K18" i="13" s="1"/>
  <c r="J10" i="3"/>
  <c r="J18" i="3" s="1"/>
  <c r="I24" i="3"/>
  <c r="E34" i="3"/>
  <c r="K10" i="3"/>
  <c r="K18" i="3" s="1"/>
  <c r="K8" i="3"/>
  <c r="K16" i="3" s="1"/>
  <c r="K9" i="3"/>
  <c r="K17" i="3" s="1"/>
  <c r="J8" i="3"/>
  <c r="J16" i="3" s="1"/>
  <c r="I9" i="3"/>
  <c r="I17" i="3" s="1"/>
  <c r="J9" i="3"/>
  <c r="J17" i="3" s="1"/>
  <c r="I22" i="3"/>
  <c r="I10" i="3"/>
  <c r="I18" i="3" s="1"/>
  <c r="J25" i="16" l="1"/>
  <c r="K25" i="16"/>
  <c r="J24" i="16"/>
  <c r="E50" i="16"/>
  <c r="K24" i="16"/>
  <c r="I25" i="16"/>
  <c r="I23" i="16"/>
  <c r="J23" i="16"/>
  <c r="K23" i="16"/>
  <c r="I24" i="16"/>
  <c r="J25" i="15"/>
  <c r="E50" i="15"/>
  <c r="K25" i="15"/>
  <c r="I23" i="15"/>
  <c r="K24" i="15"/>
  <c r="I25" i="15"/>
  <c r="J23" i="15"/>
  <c r="K23" i="15"/>
  <c r="I24" i="15"/>
  <c r="J24" i="15"/>
  <c r="J23" i="9"/>
  <c r="I25" i="9"/>
  <c r="I24" i="9"/>
  <c r="E38" i="9"/>
  <c r="J24" i="9"/>
  <c r="K23" i="9"/>
  <c r="K25" i="9"/>
  <c r="K24" i="9"/>
  <c r="I23" i="9"/>
  <c r="J9" i="14"/>
  <c r="J17" i="14" s="1"/>
  <c r="I23" i="14"/>
  <c r="I8" i="14"/>
  <c r="I16" i="14" s="1"/>
  <c r="K8" i="14"/>
  <c r="K16" i="14" s="1"/>
  <c r="K9" i="14"/>
  <c r="K17" i="14" s="1"/>
  <c r="I10" i="14"/>
  <c r="I18" i="14" s="1"/>
  <c r="J8" i="14"/>
  <c r="J16" i="14" s="1"/>
  <c r="K10" i="14"/>
  <c r="K18" i="14" s="1"/>
  <c r="E46" i="14"/>
  <c r="I22" i="14"/>
  <c r="J10" i="14"/>
  <c r="J18" i="14" s="1"/>
  <c r="I24" i="14"/>
  <c r="I8" i="3"/>
  <c r="I16" i="3" s="1"/>
  <c r="K8" i="13"/>
  <c r="K16" i="13" s="1"/>
  <c r="I23" i="13"/>
  <c r="I10" i="13"/>
  <c r="I18" i="13" s="1"/>
  <c r="J10" i="13"/>
  <c r="J18" i="13" s="1"/>
  <c r="I9" i="13"/>
  <c r="I17" i="13" s="1"/>
  <c r="E46" i="13"/>
  <c r="J9" i="13"/>
  <c r="J17" i="13" s="1"/>
  <c r="K9" i="13"/>
  <c r="K17" i="13" s="1"/>
  <c r="J8" i="13"/>
  <c r="J16" i="13" s="1"/>
  <c r="I22" i="13"/>
  <c r="I8" i="13"/>
  <c r="I16" i="13" s="1"/>
  <c r="I24" i="13"/>
</calcChain>
</file>

<file path=xl/sharedStrings.xml><?xml version="1.0" encoding="utf-8"?>
<sst xmlns="http://schemas.openxmlformats.org/spreadsheetml/2006/main" count="712" uniqueCount="73">
  <si>
    <t>VARIABLE COSTS</t>
  </si>
  <si>
    <t>Estimated Costs - Do not make changes here.</t>
  </si>
  <si>
    <t>Input/Item</t>
  </si>
  <si>
    <t>Unit</t>
  </si>
  <si>
    <t>Price/Unit</t>
  </si>
  <si>
    <t>Units/A</t>
  </si>
  <si>
    <t>Cost/Acre</t>
  </si>
  <si>
    <t>Nitrogen</t>
  </si>
  <si>
    <t>lbs</t>
  </si>
  <si>
    <t>High</t>
  </si>
  <si>
    <t>Average</t>
  </si>
  <si>
    <t>Low</t>
  </si>
  <si>
    <t>Phosphorous</t>
  </si>
  <si>
    <t>Potassium</t>
  </si>
  <si>
    <t>Excellent</t>
  </si>
  <si>
    <t>Lime (prorated over 3 years)</t>
  </si>
  <si>
    <t>ton</t>
  </si>
  <si>
    <t>Expected</t>
  </si>
  <si>
    <t>Poor</t>
  </si>
  <si>
    <t>acre</t>
  </si>
  <si>
    <t xml:space="preserve">Breakeven Price at Different </t>
  </si>
  <si>
    <t>Total Variable Costs</t>
  </si>
  <si>
    <t>FIXED COSTS (custom rates are used as a proxy for field operation costs)</t>
  </si>
  <si>
    <t>application</t>
  </si>
  <si>
    <t>Land Charge</t>
  </si>
  <si>
    <t>Total Fixed Costs</t>
  </si>
  <si>
    <t>Total Costs</t>
  </si>
  <si>
    <t>Expected Gross Revenue at Average Price</t>
  </si>
  <si>
    <t>Net Returns</t>
  </si>
  <si>
    <t>Price Assumptions ($/bu)</t>
  </si>
  <si>
    <t>Profit or Loss Per Bushel On Example Costs</t>
  </si>
  <si>
    <t>Net Returns Based On Example Costs</t>
  </si>
  <si>
    <t>Seed</t>
  </si>
  <si>
    <t>qt</t>
  </si>
  <si>
    <t>oz</t>
  </si>
  <si>
    <t>Interest on Variable Costs</t>
  </si>
  <si>
    <t>Harvesting</t>
  </si>
  <si>
    <t>MALTING BARLEY</t>
  </si>
  <si>
    <t>Yield Assumption (bu/A)</t>
  </si>
  <si>
    <t>Yield Assumptions (bu/A)</t>
  </si>
  <si>
    <t>Soil Test</t>
  </si>
  <si>
    <t>Acre</t>
  </si>
  <si>
    <t>Pound</t>
  </si>
  <si>
    <t>Spreading Fertilizer</t>
  </si>
  <si>
    <t>Vertical Tillage</t>
  </si>
  <si>
    <t>Broadcast Seeding</t>
  </si>
  <si>
    <t>Pesticide Spraying</t>
  </si>
  <si>
    <t>Herbicide - Surfactant</t>
  </si>
  <si>
    <t>Insecticde - Warrior II</t>
  </si>
  <si>
    <t>Wheat</t>
  </si>
  <si>
    <t>Hauling</t>
  </si>
  <si>
    <t>Fungicide - Tilt</t>
  </si>
  <si>
    <t>Fungicide - Prosaro</t>
  </si>
  <si>
    <r>
      <t>1</t>
    </r>
    <r>
      <rPr>
        <sz val="10"/>
        <rFont val="Calibri"/>
        <family val="2"/>
      </rPr>
      <t xml:space="preserve"> Cells , from left to right, correspond to total variable costs, interest rate and number of months interest is charged.</t>
    </r>
  </si>
  <si>
    <r>
      <t>Interest on Variable Costs</t>
    </r>
    <r>
      <rPr>
        <vertAlign val="superscript"/>
        <sz val="10"/>
        <rFont val="Calibri"/>
        <family val="2"/>
      </rPr>
      <t>1</t>
    </r>
  </si>
  <si>
    <r>
      <t>Interest on Fall Custom Charges</t>
    </r>
    <r>
      <rPr>
        <vertAlign val="superscript"/>
        <sz val="10"/>
        <rFont val="Calibri"/>
        <family val="2"/>
      </rPr>
      <t>2</t>
    </r>
  </si>
  <si>
    <r>
      <t>2</t>
    </r>
    <r>
      <rPr>
        <sz val="10"/>
        <rFont val="Calibri"/>
        <family val="2"/>
      </rPr>
      <t xml:space="preserve"> Cells , from left to right, correspond to total fall custom rate charges, interest rate and number of months interest is charged.</t>
    </r>
  </si>
  <si>
    <t>Herbicide - Harmony SG</t>
  </si>
  <si>
    <t>Malt Barley Seed</t>
  </si>
  <si>
    <t>Soybean Seed</t>
  </si>
  <si>
    <t>1000 seeds</t>
  </si>
  <si>
    <t>Herbicide - 2 4-D</t>
  </si>
  <si>
    <t>Herbicide - Roundup</t>
  </si>
  <si>
    <t>pt</t>
  </si>
  <si>
    <t>No Till Drilling</t>
  </si>
  <si>
    <t>MALTING BARLEY SOYBEAN DOUBLE CROP</t>
  </si>
  <si>
    <t>Malting Barley Revenue</t>
  </si>
  <si>
    <t>Soybean Revenue</t>
  </si>
  <si>
    <t>Price Assumptions</t>
  </si>
  <si>
    <t>WHEAT SOYBEAN DOUBLE CROP</t>
  </si>
  <si>
    <t>Wheat Seed</t>
  </si>
  <si>
    <t>Wheat Revenue</t>
  </si>
  <si>
    <t>University of Delaware Cooperative Extension Field Crop Budget - 2024-25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</si>
</sst>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b/>
      <u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indexed="57"/>
      <name val="Calibri"/>
      <family val="2"/>
    </font>
    <font>
      <b/>
      <sz val="10"/>
      <color indexed="9"/>
      <name val="Calibri"/>
      <family val="2"/>
    </font>
    <font>
      <b/>
      <u/>
      <sz val="10"/>
      <name val="Calibri"/>
      <family val="2"/>
    </font>
    <font>
      <sz val="10"/>
      <color indexed="9"/>
      <name val="Calibri"/>
      <family val="2"/>
    </font>
    <font>
      <b/>
      <sz val="12"/>
      <color theme="1"/>
      <name val="Calibri"/>
      <family val="2"/>
      <scheme val="minor"/>
    </font>
    <font>
      <vertAlign val="superscript"/>
      <sz val="10"/>
      <name val="Calibri"/>
      <family val="2"/>
    </font>
    <font>
      <b/>
      <sz val="10"/>
      <color theme="0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</cellStyleXfs>
  <cellXfs count="81">
    <xf numFmtId="0" fontId="0" fillId="0" borderId="0" xfId="0"/>
    <xf numFmtId="0" fontId="5" fillId="0" borderId="0" xfId="3" applyFont="1"/>
    <xf numFmtId="0" fontId="6" fillId="0" borderId="0" xfId="3" applyFont="1"/>
    <xf numFmtId="0" fontId="8" fillId="0" borderId="0" xfId="3" applyFont="1"/>
    <xf numFmtId="0" fontId="2" fillId="0" borderId="0" xfId="3"/>
    <xf numFmtId="0" fontId="9" fillId="0" borderId="0" xfId="3" applyFont="1"/>
    <xf numFmtId="0" fontId="10" fillId="0" borderId="0" xfId="3" applyFont="1"/>
    <xf numFmtId="0" fontId="11" fillId="2" borderId="0" xfId="3" applyFont="1" applyFill="1"/>
    <xf numFmtId="0" fontId="10" fillId="2" borderId="0" xfId="3" applyFont="1" applyFill="1"/>
    <xf numFmtId="0" fontId="8" fillId="2" borderId="0" xfId="3" applyFont="1" applyFill="1"/>
    <xf numFmtId="0" fontId="12" fillId="0" borderId="0" xfId="3" applyFont="1"/>
    <xf numFmtId="0" fontId="13" fillId="2" borderId="0" xfId="3" applyFont="1" applyFill="1"/>
    <xf numFmtId="0" fontId="11" fillId="2" borderId="0" xfId="3" applyFont="1" applyFill="1" applyAlignment="1">
      <alignment horizontal="center"/>
    </xf>
    <xf numFmtId="0" fontId="13" fillId="2" borderId="6" xfId="3" applyFont="1" applyFill="1" applyBorder="1"/>
    <xf numFmtId="0" fontId="8" fillId="0" borderId="2" xfId="3" applyFont="1" applyBorder="1"/>
    <xf numFmtId="164" fontId="8" fillId="0" borderId="2" xfId="3" applyNumberFormat="1" applyFont="1" applyBorder="1"/>
    <xf numFmtId="164" fontId="8" fillId="0" borderId="2" xfId="3" applyNumberFormat="1" applyFont="1" applyBorder="1" applyAlignment="1">
      <alignment horizontal="center"/>
    </xf>
    <xf numFmtId="164" fontId="8" fillId="0" borderId="0" xfId="3" applyNumberFormat="1" applyFont="1" applyAlignment="1">
      <alignment horizontal="center"/>
    </xf>
    <xf numFmtId="0" fontId="7" fillId="0" borderId="0" xfId="3" applyFont="1"/>
    <xf numFmtId="0" fontId="7" fillId="3" borderId="4" xfId="3" applyFont="1" applyFill="1" applyBorder="1" applyAlignment="1">
      <alignment horizontal="center"/>
    </xf>
    <xf numFmtId="164" fontId="7" fillId="3" borderId="4" xfId="3" applyNumberFormat="1" applyFont="1" applyFill="1" applyBorder="1" applyAlignment="1">
      <alignment horizontal="center"/>
    </xf>
    <xf numFmtId="0" fontId="11" fillId="2" borderId="1" xfId="3" applyFont="1" applyFill="1" applyBorder="1"/>
    <xf numFmtId="8" fontId="7" fillId="0" borderId="5" xfId="3" applyNumberFormat="1" applyFont="1" applyBorder="1" applyAlignment="1">
      <alignment horizontal="center"/>
    </xf>
    <xf numFmtId="164" fontId="7" fillId="0" borderId="5" xfId="3" applyNumberFormat="1" applyFont="1" applyBorder="1" applyAlignment="1">
      <alignment horizontal="center"/>
    </xf>
    <xf numFmtId="0" fontId="7" fillId="0" borderId="3" xfId="3" applyFont="1" applyBorder="1"/>
    <xf numFmtId="0" fontId="7" fillId="0" borderId="7" xfId="3" applyFont="1" applyBorder="1"/>
    <xf numFmtId="164" fontId="8" fillId="0" borderId="0" xfId="3" applyNumberFormat="1" applyFont="1"/>
    <xf numFmtId="0" fontId="14" fillId="0" borderId="0" xfId="3" applyFont="1"/>
    <xf numFmtId="0" fontId="7" fillId="6" borderId="4" xfId="3" applyFont="1" applyFill="1" applyBorder="1" applyAlignment="1">
      <alignment horizontal="center"/>
    </xf>
    <xf numFmtId="164" fontId="7" fillId="6" borderId="4" xfId="3" applyNumberFormat="1" applyFont="1" applyFill="1" applyBorder="1" applyAlignment="1">
      <alignment horizontal="center"/>
    </xf>
    <xf numFmtId="0" fontId="11" fillId="4" borderId="1" xfId="3" applyFont="1" applyFill="1" applyBorder="1"/>
    <xf numFmtId="0" fontId="11" fillId="4" borderId="0" xfId="3" applyFont="1" applyFill="1"/>
    <xf numFmtId="8" fontId="7" fillId="6" borderId="5" xfId="3" applyNumberFormat="1" applyFont="1" applyFill="1" applyBorder="1" applyAlignment="1">
      <alignment horizontal="center"/>
    </xf>
    <xf numFmtId="164" fontId="7" fillId="6" borderId="5" xfId="3" applyNumberFormat="1" applyFont="1" applyFill="1" applyBorder="1" applyAlignment="1">
      <alignment horizontal="center"/>
    </xf>
    <xf numFmtId="0" fontId="7" fillId="0" borderId="2" xfId="3" applyFont="1" applyBorder="1"/>
    <xf numFmtId="0" fontId="16" fillId="4" borderId="0" xfId="3" applyFont="1" applyFill="1"/>
    <xf numFmtId="164" fontId="8" fillId="4" borderId="0" xfId="3" applyNumberFormat="1" applyFont="1" applyFill="1"/>
    <xf numFmtId="164" fontId="2" fillId="0" borderId="0" xfId="3" applyNumberFormat="1"/>
    <xf numFmtId="0" fontId="8" fillId="0" borderId="0" xfId="3" applyFont="1" applyProtection="1">
      <protection locked="0"/>
    </xf>
    <xf numFmtId="0" fontId="13" fillId="2" borderId="3" xfId="3" applyFont="1" applyFill="1" applyBorder="1"/>
    <xf numFmtId="0" fontId="13" fillId="2" borderId="8" xfId="3" applyFont="1" applyFill="1" applyBorder="1"/>
    <xf numFmtId="0" fontId="8" fillId="0" borderId="8" xfId="3" applyFont="1" applyBorder="1"/>
    <xf numFmtId="164" fontId="8" fillId="0" borderId="7" xfId="3" applyNumberFormat="1" applyFont="1" applyBorder="1" applyAlignment="1">
      <alignment horizontal="center"/>
    </xf>
    <xf numFmtId="164" fontId="7" fillId="0" borderId="0" xfId="3" applyNumberFormat="1" applyFont="1" applyAlignment="1">
      <alignment horizontal="center"/>
    </xf>
    <xf numFmtId="0" fontId="17" fillId="2" borderId="8" xfId="3" applyFont="1" applyFill="1" applyBorder="1"/>
    <xf numFmtId="0" fontId="18" fillId="0" borderId="8" xfId="3" applyFont="1" applyBorder="1"/>
    <xf numFmtId="164" fontId="7" fillId="5" borderId="7" xfId="3" applyNumberFormat="1" applyFont="1" applyFill="1" applyBorder="1" applyAlignment="1">
      <alignment horizontal="center"/>
    </xf>
    <xf numFmtId="0" fontId="15" fillId="0" borderId="0" xfId="3" applyFont="1"/>
    <xf numFmtId="0" fontId="18" fillId="0" borderId="0" xfId="3" applyFont="1"/>
    <xf numFmtId="10" fontId="8" fillId="0" borderId="2" xfId="3" applyNumberFormat="1" applyFont="1" applyBorder="1"/>
    <xf numFmtId="0" fontId="7" fillId="7" borderId="2" xfId="3" applyFont="1" applyFill="1" applyBorder="1"/>
    <xf numFmtId="164" fontId="7" fillId="7" borderId="2" xfId="3" applyNumberFormat="1" applyFont="1" applyFill="1" applyBorder="1" applyAlignment="1">
      <alignment horizontal="center"/>
    </xf>
    <xf numFmtId="0" fontId="7" fillId="7" borderId="3" xfId="3" applyFont="1" applyFill="1" applyBorder="1" applyAlignment="1">
      <alignment horizontal="right"/>
    </xf>
    <xf numFmtId="0" fontId="8" fillId="7" borderId="8" xfId="3" applyFont="1" applyFill="1" applyBorder="1"/>
    <xf numFmtId="164" fontId="8" fillId="7" borderId="7" xfId="3" applyNumberFormat="1" applyFont="1" applyFill="1" applyBorder="1"/>
    <xf numFmtId="10" fontId="8" fillId="0" borderId="2" xfId="1" applyNumberFormat="1" applyFont="1" applyBorder="1"/>
    <xf numFmtId="0" fontId="1" fillId="0" borderId="0" xfId="3" applyFont="1"/>
    <xf numFmtId="0" fontId="13" fillId="0" borderId="0" xfId="3" applyFont="1"/>
    <xf numFmtId="0" fontId="11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11" fillId="0" borderId="0" xfId="3" applyFont="1"/>
    <xf numFmtId="8" fontId="7" fillId="0" borderId="0" xfId="3" applyNumberFormat="1" applyFont="1" applyAlignment="1">
      <alignment horizontal="center"/>
    </xf>
    <xf numFmtId="0" fontId="16" fillId="0" borderId="0" xfId="3" applyFont="1"/>
    <xf numFmtId="0" fontId="15" fillId="0" borderId="0" xfId="3" applyFont="1" applyAlignment="1">
      <alignment vertical="top"/>
    </xf>
    <xf numFmtId="0" fontId="11" fillId="2" borderId="4" xfId="3" applyFont="1" applyFill="1" applyBorder="1" applyAlignment="1">
      <alignment horizontal="center" wrapText="1"/>
    </xf>
    <xf numFmtId="0" fontId="11" fillId="2" borderId="5" xfId="3" applyFont="1" applyFill="1" applyBorder="1" applyAlignment="1">
      <alignment horizontal="center" wrapText="1"/>
    </xf>
    <xf numFmtId="0" fontId="8" fillId="0" borderId="0" xfId="3" applyFont="1" applyFill="1"/>
    <xf numFmtId="164" fontId="12" fillId="0" borderId="0" xfId="3" applyNumberFormat="1" applyFont="1" applyFill="1" applyAlignment="1">
      <alignment horizontal="center"/>
    </xf>
    <xf numFmtId="164" fontId="8" fillId="0" borderId="0" xfId="3" applyNumberFormat="1" applyFont="1" applyFill="1" applyAlignment="1">
      <alignment horizontal="center"/>
    </xf>
    <xf numFmtId="164" fontId="8" fillId="0" borderId="0" xfId="3" applyNumberFormat="1" applyFont="1" applyFill="1" applyAlignment="1">
      <alignment horizontal="left"/>
    </xf>
    <xf numFmtId="164" fontId="8" fillId="0" borderId="0" xfId="3" applyNumberFormat="1" applyFont="1" applyFill="1"/>
    <xf numFmtId="164" fontId="2" fillId="0" borderId="0" xfId="3" applyNumberFormat="1" applyFill="1"/>
    <xf numFmtId="0" fontId="2" fillId="0" borderId="0" xfId="3" applyFill="1"/>
    <xf numFmtId="164" fontId="8" fillId="8" borderId="2" xfId="3" applyNumberFormat="1" applyFont="1" applyFill="1" applyBorder="1"/>
    <xf numFmtId="0" fontId="8" fillId="8" borderId="2" xfId="3" applyFont="1" applyFill="1" applyBorder="1"/>
    <xf numFmtId="10" fontId="8" fillId="8" borderId="2" xfId="3" applyNumberFormat="1" applyFont="1" applyFill="1" applyBorder="1"/>
    <xf numFmtId="10" fontId="8" fillId="8" borderId="2" xfId="1" applyNumberFormat="1" applyFont="1" applyFill="1" applyBorder="1"/>
    <xf numFmtId="0" fontId="7" fillId="8" borderId="7" xfId="3" applyFont="1" applyFill="1" applyBorder="1"/>
    <xf numFmtId="0" fontId="7" fillId="8" borderId="2" xfId="3" applyFont="1" applyFill="1" applyBorder="1"/>
    <xf numFmtId="8" fontId="7" fillId="8" borderId="5" xfId="3" applyNumberFormat="1" applyFont="1" applyFill="1" applyBorder="1" applyAlignment="1">
      <alignment horizontal="center"/>
    </xf>
    <xf numFmtId="164" fontId="7" fillId="8" borderId="5" xfId="3" applyNumberFormat="1" applyFont="1" applyFill="1" applyBorder="1" applyAlignment="1">
      <alignment horizontal="center"/>
    </xf>
  </cellXfs>
  <cellStyles count="4">
    <cellStyle name="Normal" xfId="0" builtinId="0"/>
    <cellStyle name="Normal 2" xfId="2" xr:uid="{E882CF1C-7AFD-43D7-8E85-31B3D51DBD0D}"/>
    <cellStyle name="Normal 3" xfId="3" xr:uid="{BAD3D1D8-F3A7-43CF-9A40-0E652C0CE27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B13CE-CB50-45ED-8278-9A2892E9EAAC}">
  <sheetPr>
    <pageSetUpPr fitToPage="1"/>
  </sheetPr>
  <dimension ref="A1:L51"/>
  <sheetViews>
    <sheetView tabSelected="1" workbookViewId="0">
      <selection activeCell="G5" sqref="G5"/>
    </sheetView>
  </sheetViews>
  <sheetFormatPr defaultRowHeight="15" x14ac:dyDescent="0.25"/>
  <cols>
    <col min="1" max="1" width="27.28515625" style="4" customWidth="1"/>
    <col min="2" max="2" width="11" style="4" customWidth="1"/>
    <col min="3" max="7" width="9.140625" style="4"/>
    <col min="8" max="8" width="14.140625" style="4" customWidth="1"/>
    <col min="9" max="16384" width="9.140625" style="4"/>
  </cols>
  <sheetData>
    <row r="1" spans="1:12" ht="15.75" x14ac:dyDescent="0.25">
      <c r="A1" s="1" t="s">
        <v>37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2" ht="15.75" x14ac:dyDescent="0.25">
      <c r="A2" s="5" t="s">
        <v>72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2" ht="15.75" x14ac:dyDescent="0.25">
      <c r="A3" s="1" t="s">
        <v>1</v>
      </c>
      <c r="B3" s="6"/>
      <c r="C3" s="3"/>
      <c r="D3" s="2"/>
      <c r="E3" s="3"/>
      <c r="F3" s="3"/>
      <c r="G3" s="3"/>
      <c r="H3" s="3"/>
      <c r="I3" s="3"/>
      <c r="J3" s="3"/>
      <c r="K3" s="3"/>
    </row>
    <row r="4" spans="1:12" ht="15.75" x14ac:dyDescent="0.25">
      <c r="A4" s="7" t="s">
        <v>0</v>
      </c>
      <c r="B4" s="8"/>
      <c r="C4" s="8"/>
      <c r="D4" s="8"/>
      <c r="E4" s="9"/>
      <c r="F4" s="66"/>
      <c r="G4" s="3"/>
      <c r="H4" s="1" t="s">
        <v>31</v>
      </c>
      <c r="I4" s="10"/>
      <c r="J4" s="10"/>
      <c r="K4" s="10"/>
    </row>
    <row r="5" spans="1:12" x14ac:dyDescent="0.25">
      <c r="A5" s="50" t="s">
        <v>2</v>
      </c>
      <c r="B5" s="50" t="s">
        <v>3</v>
      </c>
      <c r="C5" s="50" t="s">
        <v>4</v>
      </c>
      <c r="D5" s="50" t="s">
        <v>5</v>
      </c>
      <c r="E5" s="51" t="s">
        <v>6</v>
      </c>
      <c r="F5" s="67"/>
      <c r="G5" s="3"/>
      <c r="H5" s="3"/>
      <c r="I5" s="11"/>
      <c r="J5" s="12" t="s">
        <v>29</v>
      </c>
      <c r="K5" s="13"/>
    </row>
    <row r="6" spans="1:12" x14ac:dyDescent="0.25">
      <c r="A6" s="14" t="s">
        <v>7</v>
      </c>
      <c r="B6" s="14" t="s">
        <v>8</v>
      </c>
      <c r="C6" s="15">
        <v>0.47</v>
      </c>
      <c r="D6" s="14">
        <v>70</v>
      </c>
      <c r="E6" s="16">
        <f t="shared" ref="E6:E8" si="0">(C6*D6)</f>
        <v>32.9</v>
      </c>
      <c r="F6" s="68"/>
      <c r="G6" s="18"/>
      <c r="H6" s="18"/>
      <c r="I6" s="19" t="s">
        <v>9</v>
      </c>
      <c r="J6" s="20" t="s">
        <v>10</v>
      </c>
      <c r="K6" s="19" t="s">
        <v>11</v>
      </c>
      <c r="L6" s="72"/>
    </row>
    <row r="7" spans="1:12" x14ac:dyDescent="0.25">
      <c r="A7" s="14" t="s">
        <v>12</v>
      </c>
      <c r="B7" s="14" t="s">
        <v>8</v>
      </c>
      <c r="C7" s="15">
        <v>0.83</v>
      </c>
      <c r="D7" s="14">
        <v>40</v>
      </c>
      <c r="E7" s="16">
        <f t="shared" si="0"/>
        <v>33.199999999999996</v>
      </c>
      <c r="F7" s="68"/>
      <c r="G7" s="21" t="s">
        <v>38</v>
      </c>
      <c r="H7" s="7"/>
      <c r="I7" s="22">
        <v>6.25</v>
      </c>
      <c r="J7" s="23">
        <v>6</v>
      </c>
      <c r="K7" s="22">
        <v>5.75</v>
      </c>
      <c r="L7" s="72"/>
    </row>
    <row r="8" spans="1:12" x14ac:dyDescent="0.25">
      <c r="A8" s="14" t="s">
        <v>13</v>
      </c>
      <c r="B8" s="14" t="s">
        <v>8</v>
      </c>
      <c r="C8" s="15">
        <v>0.38</v>
      </c>
      <c r="D8" s="14">
        <v>40</v>
      </c>
      <c r="E8" s="16">
        <f t="shared" si="0"/>
        <v>15.2</v>
      </c>
      <c r="F8" s="68"/>
      <c r="G8" s="24" t="s">
        <v>14</v>
      </c>
      <c r="H8" s="25">
        <v>105</v>
      </c>
      <c r="I8" s="16">
        <f>SUM(I7*H8)-E32</f>
        <v>188.80883</v>
      </c>
      <c r="J8" s="16">
        <f>SUM(J7*H8)-E32</f>
        <v>162.55883</v>
      </c>
      <c r="K8" s="16">
        <f>SUM(K7*H8)-E32</f>
        <v>136.30883</v>
      </c>
      <c r="L8" s="72"/>
    </row>
    <row r="9" spans="1:12" x14ac:dyDescent="0.25">
      <c r="A9" s="14" t="s">
        <v>15</v>
      </c>
      <c r="B9" s="14" t="s">
        <v>16</v>
      </c>
      <c r="C9" s="15">
        <v>65</v>
      </c>
      <c r="D9" s="14">
        <v>0.5</v>
      </c>
      <c r="E9" s="16">
        <f t="shared" ref="E9:E15" si="1">(C9*D9)</f>
        <v>32.5</v>
      </c>
      <c r="F9" s="68"/>
      <c r="G9" s="24" t="s">
        <v>17</v>
      </c>
      <c r="H9" s="25">
        <v>85</v>
      </c>
      <c r="I9" s="16">
        <f>SUM(I7*H9)-E32</f>
        <v>63.80883</v>
      </c>
      <c r="J9" s="16">
        <f>SUM(J7*H9)-E32</f>
        <v>42.55883</v>
      </c>
      <c r="K9" s="16">
        <f>SUM(K7*H9)-E32</f>
        <v>21.30883</v>
      </c>
      <c r="L9" s="72"/>
    </row>
    <row r="10" spans="1:12" x14ac:dyDescent="0.25">
      <c r="A10" s="14" t="s">
        <v>40</v>
      </c>
      <c r="B10" s="14" t="s">
        <v>41</v>
      </c>
      <c r="C10" s="15">
        <v>12</v>
      </c>
      <c r="D10" s="14">
        <v>1</v>
      </c>
      <c r="E10" s="16">
        <f t="shared" si="1"/>
        <v>12</v>
      </c>
      <c r="F10" s="68"/>
      <c r="G10" s="24" t="s">
        <v>18</v>
      </c>
      <c r="H10" s="25">
        <v>65</v>
      </c>
      <c r="I10" s="16">
        <f>SUM(I7*H10)-E32</f>
        <v>-61.19117</v>
      </c>
      <c r="J10" s="16">
        <f>SUM(J7*H10)-E32</f>
        <v>-77.44117</v>
      </c>
      <c r="K10" s="16">
        <f>SUM(K7*H10)-E32</f>
        <v>-93.69117</v>
      </c>
      <c r="L10" s="72"/>
    </row>
    <row r="11" spans="1:12" x14ac:dyDescent="0.25">
      <c r="A11" s="14" t="s">
        <v>32</v>
      </c>
      <c r="B11" s="14" t="s">
        <v>42</v>
      </c>
      <c r="C11" s="15">
        <v>0.44</v>
      </c>
      <c r="D11" s="14">
        <v>150</v>
      </c>
      <c r="E11" s="16">
        <f t="shared" si="1"/>
        <v>66</v>
      </c>
      <c r="F11" s="68"/>
      <c r="G11" s="3"/>
      <c r="H11" s="3"/>
      <c r="I11" s="3"/>
      <c r="J11" s="3"/>
      <c r="K11" s="3"/>
      <c r="L11" s="72"/>
    </row>
    <row r="12" spans="1:12" ht="15.75" x14ac:dyDescent="0.25">
      <c r="A12" s="14" t="s">
        <v>57</v>
      </c>
      <c r="B12" s="14" t="s">
        <v>34</v>
      </c>
      <c r="C12" s="15">
        <v>9.5299999999999994</v>
      </c>
      <c r="D12" s="14">
        <v>0.8</v>
      </c>
      <c r="E12" s="16">
        <f t="shared" si="1"/>
        <v>7.6239999999999997</v>
      </c>
      <c r="F12" s="68"/>
      <c r="H12" s="27" t="s">
        <v>30</v>
      </c>
      <c r="L12" s="72"/>
    </row>
    <row r="13" spans="1:12" x14ac:dyDescent="0.25">
      <c r="A13" s="14" t="s">
        <v>47</v>
      </c>
      <c r="B13" s="14" t="s">
        <v>33</v>
      </c>
      <c r="C13" s="15">
        <v>4.1399999999999997</v>
      </c>
      <c r="D13" s="14">
        <v>1</v>
      </c>
      <c r="E13" s="16">
        <f t="shared" si="1"/>
        <v>4.1399999999999997</v>
      </c>
      <c r="F13" s="68"/>
      <c r="G13" s="3"/>
      <c r="H13" s="3"/>
      <c r="I13" s="11"/>
      <c r="J13" s="12" t="s">
        <v>29</v>
      </c>
      <c r="K13" s="13"/>
      <c r="L13" s="72"/>
    </row>
    <row r="14" spans="1:12" x14ac:dyDescent="0.25">
      <c r="A14" s="14" t="s">
        <v>48</v>
      </c>
      <c r="B14" s="14" t="s">
        <v>34</v>
      </c>
      <c r="C14" s="15">
        <v>1.86</v>
      </c>
      <c r="D14" s="14">
        <v>2</v>
      </c>
      <c r="E14" s="16">
        <f t="shared" si="1"/>
        <v>3.72</v>
      </c>
      <c r="F14" s="69"/>
      <c r="I14" s="28" t="s">
        <v>9</v>
      </c>
      <c r="J14" s="29" t="s">
        <v>10</v>
      </c>
      <c r="K14" s="28" t="s">
        <v>11</v>
      </c>
      <c r="L14" s="72"/>
    </row>
    <row r="15" spans="1:12" x14ac:dyDescent="0.25">
      <c r="A15" s="14" t="s">
        <v>51</v>
      </c>
      <c r="B15" s="14" t="s">
        <v>34</v>
      </c>
      <c r="C15" s="14">
        <v>0.64</v>
      </c>
      <c r="D15" s="14">
        <v>2</v>
      </c>
      <c r="E15" s="16">
        <f t="shared" si="1"/>
        <v>1.28</v>
      </c>
      <c r="F15" s="68"/>
      <c r="G15" s="30" t="s">
        <v>39</v>
      </c>
      <c r="H15" s="31"/>
      <c r="I15" s="32">
        <v>6.25</v>
      </c>
      <c r="J15" s="33">
        <v>6</v>
      </c>
      <c r="K15" s="32">
        <v>5.75</v>
      </c>
      <c r="L15" s="72"/>
    </row>
    <row r="16" spans="1:12" x14ac:dyDescent="0.25">
      <c r="A16" s="14" t="s">
        <v>52</v>
      </c>
      <c r="B16" s="14" t="s">
        <v>34</v>
      </c>
      <c r="C16" s="14">
        <v>1.95</v>
      </c>
      <c r="D16" s="14">
        <v>6.5</v>
      </c>
      <c r="E16" s="16">
        <f t="shared" ref="E16" si="2">(C16*D16)</f>
        <v>12.674999999999999</v>
      </c>
      <c r="F16" s="68"/>
      <c r="G16" s="24" t="s">
        <v>14</v>
      </c>
      <c r="H16" s="34">
        <v>105</v>
      </c>
      <c r="I16" s="15">
        <f>I8/$H$8</f>
        <v>1.7981793333333334</v>
      </c>
      <c r="J16" s="15">
        <f>J8/$H$8</f>
        <v>1.5481793333333334</v>
      </c>
      <c r="K16" s="15">
        <f>K8/$H$8</f>
        <v>1.2981793333333334</v>
      </c>
      <c r="L16" s="72"/>
    </row>
    <row r="17" spans="1:12" ht="15.75" x14ac:dyDescent="0.25">
      <c r="A17" s="14" t="s">
        <v>54</v>
      </c>
      <c r="B17" s="15">
        <f>SUM(E6:E16)</f>
        <v>221.239</v>
      </c>
      <c r="C17" s="49">
        <v>0.06</v>
      </c>
      <c r="D17" s="14">
        <v>6</v>
      </c>
      <c r="E17" s="16">
        <f>B17*(D17/12)*C17</f>
        <v>6.6371700000000002</v>
      </c>
      <c r="F17" s="68"/>
      <c r="G17" s="24" t="s">
        <v>17</v>
      </c>
      <c r="H17" s="34">
        <v>85</v>
      </c>
      <c r="I17" s="15">
        <f>I9/$H$9</f>
        <v>0.75069211764705879</v>
      </c>
      <c r="J17" s="15">
        <f>J9/$H$9</f>
        <v>0.50069211764705879</v>
      </c>
      <c r="K17" s="15">
        <f>K9/$H$9</f>
        <v>0.25069211764705884</v>
      </c>
    </row>
    <row r="18" spans="1:12" x14ac:dyDescent="0.25">
      <c r="A18" s="52" t="s">
        <v>21</v>
      </c>
      <c r="B18" s="53"/>
      <c r="C18" s="53"/>
      <c r="D18" s="53"/>
      <c r="E18" s="54">
        <f>SUM(E6:E17)</f>
        <v>227.87617</v>
      </c>
      <c r="F18" s="68"/>
      <c r="G18" s="24" t="s">
        <v>18</v>
      </c>
      <c r="H18" s="34">
        <v>65</v>
      </c>
      <c r="I18" s="15">
        <f>I10/$H$10</f>
        <v>-0.94140261538461534</v>
      </c>
      <c r="J18" s="15">
        <f>J10/$H$10</f>
        <v>-1.1914026153846153</v>
      </c>
      <c r="K18" s="15">
        <f>K10/$H$10</f>
        <v>-1.4414026153846153</v>
      </c>
    </row>
    <row r="19" spans="1:12" x14ac:dyDescent="0.25">
      <c r="F19" s="68"/>
    </row>
    <row r="20" spans="1:12" x14ac:dyDescent="0.25">
      <c r="A20" s="7" t="s">
        <v>22</v>
      </c>
      <c r="B20" s="11"/>
      <c r="C20" s="11"/>
      <c r="D20" s="11"/>
      <c r="E20" s="11"/>
      <c r="F20" s="68"/>
      <c r="G20" s="35" t="s">
        <v>20</v>
      </c>
      <c r="H20" s="31"/>
      <c r="I20" s="31"/>
    </row>
    <row r="21" spans="1:12" x14ac:dyDescent="0.25">
      <c r="A21" s="50" t="s">
        <v>2</v>
      </c>
      <c r="B21" s="50" t="s">
        <v>3</v>
      </c>
      <c r="C21" s="50" t="s">
        <v>4</v>
      </c>
      <c r="D21" s="50" t="s">
        <v>5</v>
      </c>
      <c r="E21" s="51" t="s">
        <v>6</v>
      </c>
      <c r="F21" s="70"/>
      <c r="G21" s="30" t="s">
        <v>39</v>
      </c>
      <c r="H21" s="31"/>
      <c r="I21" s="36"/>
      <c r="K21" s="26"/>
    </row>
    <row r="22" spans="1:12" x14ac:dyDescent="0.25">
      <c r="A22" s="14" t="s">
        <v>43</v>
      </c>
      <c r="B22" s="14" t="s">
        <v>23</v>
      </c>
      <c r="C22" s="15">
        <v>9.5500000000000007</v>
      </c>
      <c r="D22" s="14">
        <v>1</v>
      </c>
      <c r="E22" s="16">
        <f>C22*D22</f>
        <v>9.5500000000000007</v>
      </c>
      <c r="F22" s="70"/>
      <c r="G22" s="24" t="s">
        <v>14</v>
      </c>
      <c r="H22" s="34">
        <v>105</v>
      </c>
      <c r="I22" s="15">
        <f>$E$32/H8</f>
        <v>4.4518206666666664</v>
      </c>
      <c r="K22" s="26"/>
    </row>
    <row r="23" spans="1:12" x14ac:dyDescent="0.25">
      <c r="A23" s="14" t="s">
        <v>44</v>
      </c>
      <c r="B23" s="14" t="s">
        <v>23</v>
      </c>
      <c r="C23" s="15">
        <v>19.47</v>
      </c>
      <c r="D23" s="14">
        <v>2</v>
      </c>
      <c r="E23" s="16">
        <f>C23*D23</f>
        <v>38.94</v>
      </c>
      <c r="F23" s="66"/>
      <c r="G23" s="24" t="s">
        <v>17</v>
      </c>
      <c r="H23" s="34">
        <v>85</v>
      </c>
      <c r="I23" s="15">
        <f>$E$32/H9</f>
        <v>5.4993078823529409</v>
      </c>
      <c r="J23" s="3"/>
      <c r="K23" s="26"/>
    </row>
    <row r="24" spans="1:12" x14ac:dyDescent="0.25">
      <c r="A24" s="14" t="s">
        <v>45</v>
      </c>
      <c r="B24" s="14" t="s">
        <v>23</v>
      </c>
      <c r="C24" s="15">
        <v>11.2</v>
      </c>
      <c r="D24" s="14">
        <v>1</v>
      </c>
      <c r="E24" s="16">
        <f t="shared" ref="E24:E25" si="3">C24*D24</f>
        <v>11.2</v>
      </c>
      <c r="F24" s="67"/>
      <c r="G24" s="24" t="s">
        <v>18</v>
      </c>
      <c r="H24" s="34">
        <v>65</v>
      </c>
      <c r="I24" s="15">
        <f>$E$32/H10</f>
        <v>7.1914026153846153</v>
      </c>
      <c r="J24" s="3"/>
      <c r="K24" s="26"/>
    </row>
    <row r="25" spans="1:12" x14ac:dyDescent="0.25">
      <c r="A25" s="14" t="s">
        <v>46</v>
      </c>
      <c r="B25" s="14" t="s">
        <v>19</v>
      </c>
      <c r="C25" s="15">
        <v>10.5</v>
      </c>
      <c r="D25" s="14">
        <v>2</v>
      </c>
      <c r="E25" s="16">
        <f t="shared" si="3"/>
        <v>21</v>
      </c>
      <c r="F25" s="68"/>
      <c r="L25" s="37"/>
    </row>
    <row r="26" spans="1:12" x14ac:dyDescent="0.25">
      <c r="A26" s="14" t="s">
        <v>36</v>
      </c>
      <c r="B26" s="14" t="s">
        <v>19</v>
      </c>
      <c r="C26" s="15">
        <v>37.81</v>
      </c>
      <c r="D26" s="14">
        <v>1</v>
      </c>
      <c r="E26" s="16">
        <f>C26*D26</f>
        <v>37.81</v>
      </c>
      <c r="F26" s="68"/>
      <c r="L26" s="37"/>
    </row>
    <row r="27" spans="1:12" x14ac:dyDescent="0.25">
      <c r="A27" s="14" t="s">
        <v>50</v>
      </c>
      <c r="B27" s="14" t="s">
        <v>19</v>
      </c>
      <c r="C27" s="15">
        <v>0.2</v>
      </c>
      <c r="D27" s="14">
        <f>H9</f>
        <v>85</v>
      </c>
      <c r="E27" s="16">
        <f>C27*D27</f>
        <v>17</v>
      </c>
      <c r="F27" s="68"/>
    </row>
    <row r="28" spans="1:12" ht="15.75" x14ac:dyDescent="0.25">
      <c r="A28" s="14" t="s">
        <v>55</v>
      </c>
      <c r="B28" s="15">
        <f>SUM(E22:E27)</f>
        <v>135.5</v>
      </c>
      <c r="C28" s="55">
        <v>0.06</v>
      </c>
      <c r="D28" s="14">
        <v>6</v>
      </c>
      <c r="E28" s="16">
        <f>B28*(D28/12)*C28</f>
        <v>4.0649999999999995</v>
      </c>
      <c r="F28" s="68"/>
      <c r="L28" s="37"/>
    </row>
    <row r="29" spans="1:12" x14ac:dyDescent="0.25">
      <c r="A29" s="14" t="s">
        <v>24</v>
      </c>
      <c r="B29" s="14" t="s">
        <v>19</v>
      </c>
      <c r="C29" s="15">
        <v>100</v>
      </c>
      <c r="D29" s="14">
        <v>1</v>
      </c>
      <c r="E29" s="16">
        <f>C29*D29</f>
        <v>100</v>
      </c>
      <c r="F29" s="68"/>
      <c r="L29" s="37"/>
    </row>
    <row r="30" spans="1:12" x14ac:dyDescent="0.25">
      <c r="A30" s="52" t="s">
        <v>25</v>
      </c>
      <c r="B30" s="53"/>
      <c r="C30" s="53"/>
      <c r="D30" s="53"/>
      <c r="E30" s="54">
        <f>SUM(E22:E29)</f>
        <v>239.565</v>
      </c>
      <c r="F30" s="68"/>
      <c r="G30" s="3"/>
      <c r="H30" s="3"/>
      <c r="I30" s="3"/>
      <c r="J30" s="3"/>
      <c r="K30" s="26"/>
      <c r="L30" s="37"/>
    </row>
    <row r="31" spans="1:12" x14ac:dyDescent="0.25">
      <c r="F31" s="71"/>
      <c r="G31" s="3"/>
      <c r="H31" s="3"/>
      <c r="I31" s="3"/>
      <c r="J31" s="3"/>
      <c r="K31" s="26"/>
      <c r="L31" s="37"/>
    </row>
    <row r="32" spans="1:12" x14ac:dyDescent="0.25">
      <c r="A32" s="39" t="s">
        <v>26</v>
      </c>
      <c r="B32" s="40"/>
      <c r="C32" s="41"/>
      <c r="D32" s="41"/>
      <c r="E32" s="42">
        <f>E18+E30</f>
        <v>467.44117</v>
      </c>
      <c r="F32" s="68"/>
      <c r="G32" s="3"/>
      <c r="H32" s="3"/>
      <c r="I32" s="3"/>
      <c r="J32" s="3"/>
      <c r="K32" s="26"/>
      <c r="L32" s="37"/>
    </row>
    <row r="33" spans="1:12" x14ac:dyDescent="0.25">
      <c r="A33" s="39" t="s">
        <v>27</v>
      </c>
      <c r="B33" s="40"/>
      <c r="C33" s="41"/>
      <c r="D33" s="41"/>
      <c r="E33" s="42">
        <f>(J7*H9)</f>
        <v>510</v>
      </c>
      <c r="F33" s="68"/>
      <c r="G33" s="3"/>
      <c r="H33" s="3"/>
      <c r="I33" s="3"/>
      <c r="J33" s="3"/>
      <c r="K33" s="26"/>
      <c r="L33" s="37"/>
    </row>
    <row r="34" spans="1:12" x14ac:dyDescent="0.25">
      <c r="A34" s="39" t="s">
        <v>28</v>
      </c>
      <c r="B34" s="44"/>
      <c r="C34" s="45"/>
      <c r="D34" s="45"/>
      <c r="E34" s="46">
        <f>SUM(E33-E32)</f>
        <v>42.55883</v>
      </c>
      <c r="F34" s="68"/>
      <c r="G34" s="26"/>
      <c r="H34" s="3"/>
      <c r="I34" s="3"/>
      <c r="J34" s="3"/>
      <c r="K34" s="3"/>
    </row>
    <row r="35" spans="1:12" x14ac:dyDescent="0.25">
      <c r="F35" s="70"/>
      <c r="G35" s="3"/>
      <c r="H35" s="3"/>
      <c r="I35" s="3"/>
      <c r="J35" s="3"/>
      <c r="K35" s="3"/>
    </row>
    <row r="36" spans="1:12" ht="15.75" x14ac:dyDescent="0.25">
      <c r="A36" s="47" t="s">
        <v>53</v>
      </c>
      <c r="F36" s="70"/>
      <c r="G36" s="3"/>
      <c r="H36" s="3"/>
      <c r="I36" s="3"/>
      <c r="J36" s="3"/>
      <c r="K36" s="3"/>
    </row>
    <row r="37" spans="1:12" x14ac:dyDescent="0.25">
      <c r="A37" s="3"/>
      <c r="B37" s="3"/>
      <c r="C37" s="3"/>
      <c r="D37" s="3"/>
      <c r="E37" s="3"/>
      <c r="F37" s="17"/>
      <c r="G37" s="38"/>
      <c r="H37" s="38"/>
      <c r="I37" s="38"/>
      <c r="J37" s="38"/>
      <c r="K37" s="38"/>
    </row>
    <row r="38" spans="1:12" ht="15.75" x14ac:dyDescent="0.25">
      <c r="A38" s="47" t="s">
        <v>56</v>
      </c>
      <c r="B38" s="3"/>
      <c r="C38" s="3"/>
      <c r="D38" s="3"/>
      <c r="E38" s="3"/>
      <c r="F38" s="17"/>
      <c r="G38" s="38"/>
      <c r="H38" s="38"/>
      <c r="I38" s="38"/>
      <c r="J38" s="38"/>
      <c r="K38" s="38"/>
    </row>
    <row r="39" spans="1:12" x14ac:dyDescent="0.25">
      <c r="B39" s="3"/>
      <c r="C39" s="3"/>
      <c r="D39" s="3"/>
      <c r="E39" s="3"/>
      <c r="F39" s="17"/>
      <c r="G39" s="38"/>
      <c r="H39" s="38"/>
      <c r="I39" s="38"/>
      <c r="J39" s="38"/>
      <c r="K39" s="38"/>
    </row>
    <row r="40" spans="1:12" ht="15.75" x14ac:dyDescent="0.25">
      <c r="A40" s="47"/>
      <c r="F40" s="43"/>
      <c r="G40" s="3"/>
      <c r="H40" s="3"/>
      <c r="I40" s="3"/>
      <c r="J40" s="3"/>
      <c r="K40" s="3"/>
    </row>
    <row r="41" spans="1:12" x14ac:dyDescent="0.25">
      <c r="A41" s="3"/>
      <c r="F41" s="3"/>
      <c r="G41" s="3"/>
      <c r="H41" s="3"/>
      <c r="I41" s="3"/>
      <c r="J41" s="3"/>
      <c r="K41" s="3"/>
    </row>
    <row r="42" spans="1:12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2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2" x14ac:dyDescent="0.25">
      <c r="G44" s="3"/>
      <c r="H44" s="3"/>
      <c r="I44" s="3"/>
      <c r="J44" s="3"/>
      <c r="K44" s="3"/>
    </row>
    <row r="45" spans="1:12" x14ac:dyDescent="0.25">
      <c r="G45" s="3"/>
      <c r="H45" s="3"/>
      <c r="I45" s="3"/>
      <c r="J45" s="3"/>
      <c r="K45" s="3"/>
    </row>
    <row r="46" spans="1:12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2" x14ac:dyDescent="0.25">
      <c r="B47" s="48"/>
      <c r="C47" s="48"/>
      <c r="D47" s="48"/>
      <c r="E47" s="43"/>
      <c r="F47" s="3"/>
      <c r="G47" s="3"/>
      <c r="H47" s="3"/>
      <c r="I47" s="3"/>
      <c r="J47" s="3"/>
      <c r="K47" s="3"/>
    </row>
    <row r="48" spans="1:12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6:11" x14ac:dyDescent="0.25">
      <c r="F49" s="43"/>
      <c r="G49" s="3"/>
      <c r="H49" s="3"/>
      <c r="I49" s="3"/>
      <c r="J49" s="3"/>
      <c r="K49" s="3"/>
    </row>
    <row r="50" spans="6:11" x14ac:dyDescent="0.25">
      <c r="F50" s="3"/>
      <c r="G50" s="3"/>
      <c r="H50" s="3"/>
      <c r="I50" s="3"/>
      <c r="J50" s="3"/>
      <c r="K50" s="3"/>
    </row>
    <row r="51" spans="6:11" x14ac:dyDescent="0.25">
      <c r="F51" s="3"/>
      <c r="G51" s="3"/>
      <c r="H51" s="3"/>
      <c r="I51" s="3"/>
      <c r="J51" s="3"/>
      <c r="K51" s="3"/>
    </row>
  </sheetData>
  <pageMargins left="0.7" right="0.7" top="0.75" bottom="0.75" header="0.3" footer="0.3"/>
  <pageSetup scale="71" orientation="landscape" r:id="rId1"/>
  <ignoredErrors>
    <ignoredError sqref="E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7569A-728E-4213-91F3-18484CFE3269}">
  <sheetPr>
    <pageSetUpPr fitToPage="1"/>
  </sheetPr>
  <dimension ref="A1:L63"/>
  <sheetViews>
    <sheetView workbookViewId="0">
      <selection activeCell="B1" sqref="B1"/>
    </sheetView>
  </sheetViews>
  <sheetFormatPr defaultRowHeight="15" x14ac:dyDescent="0.25"/>
  <cols>
    <col min="1" max="1" width="27.28515625" style="4" customWidth="1"/>
    <col min="2" max="2" width="11" style="4" customWidth="1"/>
    <col min="3" max="7" width="9.140625" style="4"/>
    <col min="8" max="8" width="14.140625" style="4" customWidth="1"/>
    <col min="9" max="16384" width="9.140625" style="4"/>
  </cols>
  <sheetData>
    <row r="1" spans="1:12" ht="15.75" x14ac:dyDescent="0.25">
      <c r="A1" s="1" t="s">
        <v>37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2" ht="15.75" x14ac:dyDescent="0.25">
      <c r="A2" s="5" t="s">
        <v>72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2" ht="15.75" x14ac:dyDescent="0.25">
      <c r="A3" s="1" t="s">
        <v>1</v>
      </c>
      <c r="B3" s="6"/>
      <c r="C3" s="3"/>
      <c r="D3" s="2"/>
      <c r="E3" s="3"/>
      <c r="F3" s="3"/>
      <c r="G3" s="3"/>
      <c r="H3" s="3"/>
      <c r="I3" s="3"/>
      <c r="J3" s="3"/>
      <c r="K3" s="3"/>
    </row>
    <row r="4" spans="1:12" ht="15.75" x14ac:dyDescent="0.25">
      <c r="A4" s="7" t="s">
        <v>0</v>
      </c>
      <c r="B4" s="8"/>
      <c r="C4" s="8"/>
      <c r="D4" s="8"/>
      <c r="E4" s="9"/>
      <c r="F4" s="66"/>
      <c r="G4" s="3"/>
      <c r="H4" s="1" t="s">
        <v>31</v>
      </c>
      <c r="I4" s="10"/>
      <c r="J4" s="10"/>
      <c r="K4" s="10"/>
    </row>
    <row r="5" spans="1:12" x14ac:dyDescent="0.25">
      <c r="A5" s="50" t="s">
        <v>2</v>
      </c>
      <c r="B5" s="50" t="s">
        <v>3</v>
      </c>
      <c r="C5" s="50" t="s">
        <v>4</v>
      </c>
      <c r="D5" s="50" t="s">
        <v>5</v>
      </c>
      <c r="E5" s="51" t="s">
        <v>6</v>
      </c>
      <c r="F5" s="67"/>
      <c r="G5" s="3"/>
      <c r="H5" s="3"/>
      <c r="I5" s="11"/>
      <c r="J5" s="12" t="s">
        <v>29</v>
      </c>
      <c r="K5" s="13"/>
    </row>
    <row r="6" spans="1:12" x14ac:dyDescent="0.25">
      <c r="A6" s="14" t="s">
        <v>7</v>
      </c>
      <c r="B6" s="14" t="s">
        <v>8</v>
      </c>
      <c r="C6" s="73">
        <v>0.47</v>
      </c>
      <c r="D6" s="74">
        <v>70</v>
      </c>
      <c r="E6" s="16">
        <f t="shared" ref="E6:E16" si="0">(C6*D6)</f>
        <v>32.9</v>
      </c>
      <c r="F6" s="68"/>
      <c r="G6" s="18"/>
      <c r="H6" s="18"/>
      <c r="I6" s="19" t="s">
        <v>9</v>
      </c>
      <c r="J6" s="20" t="s">
        <v>10</v>
      </c>
      <c r="K6" s="19" t="s">
        <v>11</v>
      </c>
      <c r="L6" s="72"/>
    </row>
    <row r="7" spans="1:12" x14ac:dyDescent="0.25">
      <c r="A7" s="14" t="s">
        <v>12</v>
      </c>
      <c r="B7" s="14" t="s">
        <v>8</v>
      </c>
      <c r="C7" s="73">
        <v>0.83</v>
      </c>
      <c r="D7" s="74">
        <v>40</v>
      </c>
      <c r="E7" s="16">
        <f t="shared" si="0"/>
        <v>33.199999999999996</v>
      </c>
      <c r="F7" s="68"/>
      <c r="G7" s="21" t="s">
        <v>38</v>
      </c>
      <c r="H7" s="7"/>
      <c r="I7" s="79">
        <v>6.25</v>
      </c>
      <c r="J7" s="80">
        <v>6</v>
      </c>
      <c r="K7" s="79">
        <v>5.75</v>
      </c>
      <c r="L7" s="72"/>
    </row>
    <row r="8" spans="1:12" x14ac:dyDescent="0.25">
      <c r="A8" s="14" t="s">
        <v>13</v>
      </c>
      <c r="B8" s="14" t="s">
        <v>8</v>
      </c>
      <c r="C8" s="73">
        <v>0.38</v>
      </c>
      <c r="D8" s="74">
        <v>40</v>
      </c>
      <c r="E8" s="16">
        <f t="shared" si="0"/>
        <v>15.2</v>
      </c>
      <c r="F8" s="68"/>
      <c r="G8" s="24" t="s">
        <v>14</v>
      </c>
      <c r="H8" s="77">
        <v>105</v>
      </c>
      <c r="I8" s="16">
        <f>SUM(I7*H8)-E44</f>
        <v>188.80883</v>
      </c>
      <c r="J8" s="16">
        <f>SUM(J7*H8)-E44</f>
        <v>162.55883</v>
      </c>
      <c r="K8" s="16">
        <f>SUM(K7*H8)-E44</f>
        <v>136.30883</v>
      </c>
      <c r="L8" s="72"/>
    </row>
    <row r="9" spans="1:12" x14ac:dyDescent="0.25">
      <c r="A9" s="14" t="s">
        <v>15</v>
      </c>
      <c r="B9" s="14" t="s">
        <v>16</v>
      </c>
      <c r="C9" s="73">
        <v>65</v>
      </c>
      <c r="D9" s="74">
        <v>0.5</v>
      </c>
      <c r="E9" s="16">
        <f t="shared" si="0"/>
        <v>32.5</v>
      </c>
      <c r="F9" s="68"/>
      <c r="G9" s="24" t="s">
        <v>17</v>
      </c>
      <c r="H9" s="77">
        <v>85</v>
      </c>
      <c r="I9" s="16">
        <f>SUM(I7*H9)-E44</f>
        <v>63.80883</v>
      </c>
      <c r="J9" s="16">
        <f>SUM(J7*H9)-E44</f>
        <v>42.55883</v>
      </c>
      <c r="K9" s="16">
        <f>SUM(K7*H9)-E44</f>
        <v>21.30883</v>
      </c>
      <c r="L9" s="72"/>
    </row>
    <row r="10" spans="1:12" x14ac:dyDescent="0.25">
      <c r="A10" s="14" t="s">
        <v>40</v>
      </c>
      <c r="B10" s="14" t="s">
        <v>41</v>
      </c>
      <c r="C10" s="73">
        <v>12</v>
      </c>
      <c r="D10" s="74">
        <v>1</v>
      </c>
      <c r="E10" s="16">
        <f t="shared" si="0"/>
        <v>12</v>
      </c>
      <c r="F10" s="68"/>
      <c r="G10" s="24" t="s">
        <v>18</v>
      </c>
      <c r="H10" s="77">
        <v>65</v>
      </c>
      <c r="I10" s="16">
        <f>SUM(I7*H10)-E44</f>
        <v>-61.19117</v>
      </c>
      <c r="J10" s="16">
        <f>SUM(J7*H10)-E44</f>
        <v>-77.44117</v>
      </c>
      <c r="K10" s="16">
        <f>SUM(K7*H10)-E44</f>
        <v>-93.69117</v>
      </c>
      <c r="L10" s="72"/>
    </row>
    <row r="11" spans="1:12" x14ac:dyDescent="0.25">
      <c r="A11" s="14" t="s">
        <v>32</v>
      </c>
      <c r="B11" s="14" t="s">
        <v>42</v>
      </c>
      <c r="C11" s="73">
        <v>0.44</v>
      </c>
      <c r="D11" s="74">
        <v>150</v>
      </c>
      <c r="E11" s="16">
        <f t="shared" si="0"/>
        <v>66</v>
      </c>
      <c r="F11" s="68"/>
      <c r="G11" s="3"/>
      <c r="H11" s="3"/>
      <c r="I11" s="3"/>
      <c r="J11" s="3"/>
      <c r="K11" s="3"/>
      <c r="L11" s="72"/>
    </row>
    <row r="12" spans="1:12" ht="15.75" x14ac:dyDescent="0.25">
      <c r="A12" s="14" t="s">
        <v>57</v>
      </c>
      <c r="B12" s="14" t="s">
        <v>34</v>
      </c>
      <c r="C12" s="73">
        <v>9.5299999999999994</v>
      </c>
      <c r="D12" s="74">
        <v>0.8</v>
      </c>
      <c r="E12" s="16">
        <f t="shared" si="0"/>
        <v>7.6239999999999997</v>
      </c>
      <c r="F12" s="68"/>
      <c r="H12" s="27" t="s">
        <v>30</v>
      </c>
      <c r="L12" s="72"/>
    </row>
    <row r="13" spans="1:12" x14ac:dyDescent="0.25">
      <c r="A13" s="14" t="s">
        <v>47</v>
      </c>
      <c r="B13" s="14" t="s">
        <v>33</v>
      </c>
      <c r="C13" s="73">
        <v>4.1399999999999997</v>
      </c>
      <c r="D13" s="74">
        <v>1</v>
      </c>
      <c r="E13" s="16">
        <f t="shared" si="0"/>
        <v>4.1399999999999997</v>
      </c>
      <c r="F13" s="68"/>
      <c r="G13" s="3"/>
      <c r="H13" s="3"/>
      <c r="I13" s="11"/>
      <c r="J13" s="12" t="s">
        <v>29</v>
      </c>
      <c r="K13" s="13"/>
      <c r="L13" s="72"/>
    </row>
    <row r="14" spans="1:12" x14ac:dyDescent="0.25">
      <c r="A14" s="14" t="s">
        <v>48</v>
      </c>
      <c r="B14" s="14" t="s">
        <v>34</v>
      </c>
      <c r="C14" s="73">
        <v>1.86</v>
      </c>
      <c r="D14" s="74">
        <v>2</v>
      </c>
      <c r="E14" s="16">
        <f t="shared" si="0"/>
        <v>3.72</v>
      </c>
      <c r="F14" s="69"/>
      <c r="I14" s="28" t="s">
        <v>9</v>
      </c>
      <c r="J14" s="29" t="s">
        <v>10</v>
      </c>
      <c r="K14" s="28" t="s">
        <v>11</v>
      </c>
      <c r="L14" s="72"/>
    </row>
    <row r="15" spans="1:12" x14ac:dyDescent="0.25">
      <c r="A15" s="14" t="s">
        <v>51</v>
      </c>
      <c r="B15" s="14" t="s">
        <v>34</v>
      </c>
      <c r="C15" s="74">
        <v>0.64</v>
      </c>
      <c r="D15" s="74">
        <v>2</v>
      </c>
      <c r="E15" s="16">
        <f t="shared" si="0"/>
        <v>1.28</v>
      </c>
      <c r="F15" s="68"/>
      <c r="G15" s="30" t="s">
        <v>39</v>
      </c>
      <c r="H15" s="31"/>
      <c r="I15" s="79">
        <v>6.25</v>
      </c>
      <c r="J15" s="80">
        <v>6</v>
      </c>
      <c r="K15" s="79">
        <v>5.75</v>
      </c>
      <c r="L15" s="72"/>
    </row>
    <row r="16" spans="1:12" x14ac:dyDescent="0.25">
      <c r="A16" s="14" t="s">
        <v>52</v>
      </c>
      <c r="B16" s="14" t="s">
        <v>34</v>
      </c>
      <c r="C16" s="74">
        <v>1.95</v>
      </c>
      <c r="D16" s="74">
        <v>6.5</v>
      </c>
      <c r="E16" s="16">
        <f t="shared" si="0"/>
        <v>12.674999999999999</v>
      </c>
      <c r="F16" s="68"/>
      <c r="G16" s="24" t="s">
        <v>14</v>
      </c>
      <c r="H16" s="78">
        <v>105</v>
      </c>
      <c r="I16" s="15">
        <f>I8/$H$8</f>
        <v>1.7981793333333334</v>
      </c>
      <c r="J16" s="15">
        <f>J8/$H$8</f>
        <v>1.5481793333333334</v>
      </c>
      <c r="K16" s="15">
        <f>K8/$H$8</f>
        <v>1.2981793333333334</v>
      </c>
      <c r="L16" s="72"/>
    </row>
    <row r="17" spans="1:12" x14ac:dyDescent="0.25">
      <c r="A17" s="74"/>
      <c r="B17" s="74"/>
      <c r="C17" s="73"/>
      <c r="D17" s="74"/>
      <c r="E17" s="16">
        <f t="shared" ref="E17:E23" si="1">(C17*D17)</f>
        <v>0</v>
      </c>
      <c r="F17" s="68"/>
      <c r="G17" s="24" t="s">
        <v>17</v>
      </c>
      <c r="H17" s="78">
        <v>85</v>
      </c>
      <c r="I17" s="15">
        <f>I9/$H$9</f>
        <v>0.75069211764705879</v>
      </c>
      <c r="J17" s="15">
        <f>J9/$H$9</f>
        <v>0.50069211764705879</v>
      </c>
      <c r="K17" s="15">
        <f>K9/$H$9</f>
        <v>0.25069211764705884</v>
      </c>
      <c r="L17" s="72"/>
    </row>
    <row r="18" spans="1:12" x14ac:dyDescent="0.25">
      <c r="A18" s="74"/>
      <c r="B18" s="74"/>
      <c r="C18" s="74"/>
      <c r="D18" s="74"/>
      <c r="E18" s="16">
        <f t="shared" si="1"/>
        <v>0</v>
      </c>
      <c r="F18" s="68"/>
      <c r="G18" s="24" t="s">
        <v>18</v>
      </c>
      <c r="H18" s="78">
        <v>65</v>
      </c>
      <c r="I18" s="15">
        <f>I10/$H$10</f>
        <v>-0.94140261538461534</v>
      </c>
      <c r="J18" s="15">
        <f>J10/$H$10</f>
        <v>-1.1914026153846153</v>
      </c>
      <c r="K18" s="15">
        <f>K10/$H$10</f>
        <v>-1.4414026153846153</v>
      </c>
      <c r="L18" s="72"/>
    </row>
    <row r="19" spans="1:12" x14ac:dyDescent="0.25">
      <c r="A19" s="74"/>
      <c r="B19" s="74"/>
      <c r="C19" s="74"/>
      <c r="D19" s="74"/>
      <c r="E19" s="16">
        <f t="shared" si="1"/>
        <v>0</v>
      </c>
      <c r="F19" s="68"/>
      <c r="L19" s="72"/>
    </row>
    <row r="20" spans="1:12" x14ac:dyDescent="0.25">
      <c r="A20" s="74"/>
      <c r="B20" s="74"/>
      <c r="C20" s="73"/>
      <c r="D20" s="74"/>
      <c r="E20" s="16">
        <f t="shared" si="1"/>
        <v>0</v>
      </c>
      <c r="F20" s="68"/>
      <c r="G20" s="35" t="s">
        <v>20</v>
      </c>
      <c r="H20" s="31"/>
      <c r="I20" s="31"/>
      <c r="L20" s="72"/>
    </row>
    <row r="21" spans="1:12" x14ac:dyDescent="0.25">
      <c r="A21" s="74"/>
      <c r="B21" s="74"/>
      <c r="C21" s="74"/>
      <c r="D21" s="74"/>
      <c r="E21" s="16">
        <f t="shared" si="1"/>
        <v>0</v>
      </c>
      <c r="F21" s="68"/>
      <c r="G21" s="30" t="s">
        <v>39</v>
      </c>
      <c r="H21" s="31"/>
      <c r="I21" s="36"/>
      <c r="K21" s="26"/>
      <c r="L21" s="72"/>
    </row>
    <row r="22" spans="1:12" x14ac:dyDescent="0.25">
      <c r="A22" s="74"/>
      <c r="B22" s="74"/>
      <c r="C22" s="74"/>
      <c r="D22" s="74"/>
      <c r="E22" s="16">
        <f t="shared" si="1"/>
        <v>0</v>
      </c>
      <c r="F22" s="68"/>
      <c r="G22" s="24" t="s">
        <v>14</v>
      </c>
      <c r="H22" s="78">
        <v>105</v>
      </c>
      <c r="I22" s="15">
        <f>$E$44/H8</f>
        <v>4.4518206666666664</v>
      </c>
      <c r="K22" s="26"/>
      <c r="L22" s="72"/>
    </row>
    <row r="23" spans="1:12" x14ac:dyDescent="0.25">
      <c r="A23" s="74"/>
      <c r="B23" s="74"/>
      <c r="C23" s="73"/>
      <c r="D23" s="74"/>
      <c r="E23" s="16">
        <f t="shared" si="1"/>
        <v>0</v>
      </c>
      <c r="F23" s="68"/>
      <c r="G23" s="24" t="s">
        <v>17</v>
      </c>
      <c r="H23" s="78">
        <v>85</v>
      </c>
      <c r="I23" s="15">
        <f>$E$44/H9</f>
        <v>5.4993078823529409</v>
      </c>
      <c r="J23" s="3"/>
      <c r="K23" s="26"/>
      <c r="L23" s="72"/>
    </row>
    <row r="24" spans="1:12" ht="15.75" x14ac:dyDescent="0.25">
      <c r="A24" s="14" t="s">
        <v>54</v>
      </c>
      <c r="B24" s="15">
        <f>SUM(E6:E23)</f>
        <v>221.239</v>
      </c>
      <c r="C24" s="75">
        <v>0.06</v>
      </c>
      <c r="D24" s="74">
        <v>6</v>
      </c>
      <c r="E24" s="16">
        <f>B24*(D24/12)*C24</f>
        <v>6.6371700000000002</v>
      </c>
      <c r="F24" s="68"/>
      <c r="G24" s="24" t="s">
        <v>18</v>
      </c>
      <c r="H24" s="78">
        <v>65</v>
      </c>
      <c r="I24" s="15">
        <f>$E$44/H10</f>
        <v>7.1914026153846153</v>
      </c>
      <c r="J24" s="3"/>
      <c r="K24" s="26"/>
    </row>
    <row r="25" spans="1:12" x14ac:dyDescent="0.25">
      <c r="A25" s="52" t="s">
        <v>21</v>
      </c>
      <c r="B25" s="53"/>
      <c r="C25" s="53"/>
      <c r="D25" s="53"/>
      <c r="E25" s="54">
        <f>SUM(E6:E24)</f>
        <v>227.87617</v>
      </c>
      <c r="F25" s="68"/>
    </row>
    <row r="26" spans="1:12" x14ac:dyDescent="0.25">
      <c r="F26" s="68"/>
    </row>
    <row r="27" spans="1:12" x14ac:dyDescent="0.25">
      <c r="A27" s="7" t="s">
        <v>22</v>
      </c>
      <c r="B27" s="11"/>
      <c r="C27" s="11"/>
      <c r="D27" s="11"/>
      <c r="E27" s="11"/>
      <c r="F27" s="68"/>
    </row>
    <row r="28" spans="1:12" x14ac:dyDescent="0.25">
      <c r="A28" s="50" t="s">
        <v>2</v>
      </c>
      <c r="B28" s="50" t="s">
        <v>3</v>
      </c>
      <c r="C28" s="50" t="s">
        <v>4</v>
      </c>
      <c r="D28" s="50" t="s">
        <v>5</v>
      </c>
      <c r="E28" s="51" t="s">
        <v>6</v>
      </c>
      <c r="F28" s="70"/>
    </row>
    <row r="29" spans="1:12" x14ac:dyDescent="0.25">
      <c r="A29" s="14" t="s">
        <v>43</v>
      </c>
      <c r="B29" s="14" t="s">
        <v>23</v>
      </c>
      <c r="C29" s="73">
        <v>9.5500000000000007</v>
      </c>
      <c r="D29" s="74">
        <v>1</v>
      </c>
      <c r="E29" s="16">
        <f>C29*D29</f>
        <v>9.5500000000000007</v>
      </c>
      <c r="F29" s="70"/>
    </row>
    <row r="30" spans="1:12" x14ac:dyDescent="0.25">
      <c r="A30" s="14" t="s">
        <v>44</v>
      </c>
      <c r="B30" s="14" t="s">
        <v>23</v>
      </c>
      <c r="C30" s="73">
        <v>19.47</v>
      </c>
      <c r="D30" s="74">
        <v>2</v>
      </c>
      <c r="E30" s="16">
        <f>C30*D30</f>
        <v>38.94</v>
      </c>
      <c r="F30" s="66"/>
    </row>
    <row r="31" spans="1:12" x14ac:dyDescent="0.25">
      <c r="A31" s="14" t="s">
        <v>45</v>
      </c>
      <c r="B31" s="14" t="s">
        <v>23</v>
      </c>
      <c r="C31" s="73">
        <v>11.2</v>
      </c>
      <c r="D31" s="74">
        <v>1</v>
      </c>
      <c r="E31" s="16">
        <f t="shared" ref="E31:E32" si="2">C31*D31</f>
        <v>11.2</v>
      </c>
      <c r="F31" s="67"/>
    </row>
    <row r="32" spans="1:12" x14ac:dyDescent="0.25">
      <c r="A32" s="14" t="s">
        <v>46</v>
      </c>
      <c r="B32" s="14" t="s">
        <v>19</v>
      </c>
      <c r="C32" s="73">
        <v>10.5</v>
      </c>
      <c r="D32" s="74">
        <v>2</v>
      </c>
      <c r="E32" s="16">
        <f t="shared" si="2"/>
        <v>21</v>
      </c>
      <c r="F32" s="68"/>
      <c r="L32" s="37"/>
    </row>
    <row r="33" spans="1:12" x14ac:dyDescent="0.25">
      <c r="A33" s="14" t="s">
        <v>36</v>
      </c>
      <c r="B33" s="14" t="s">
        <v>19</v>
      </c>
      <c r="C33" s="73">
        <v>37.81</v>
      </c>
      <c r="D33" s="74">
        <v>1</v>
      </c>
      <c r="E33" s="16">
        <f>C33*D33</f>
        <v>37.81</v>
      </c>
      <c r="F33" s="68"/>
      <c r="L33" s="37"/>
    </row>
    <row r="34" spans="1:12" x14ac:dyDescent="0.25">
      <c r="A34" s="14" t="s">
        <v>50</v>
      </c>
      <c r="B34" s="14" t="s">
        <v>19</v>
      </c>
      <c r="C34" s="73">
        <v>0.2</v>
      </c>
      <c r="D34" s="74">
        <f>H9</f>
        <v>85</v>
      </c>
      <c r="E34" s="16">
        <f>C34*D34</f>
        <v>17</v>
      </c>
      <c r="F34" s="68"/>
    </row>
    <row r="35" spans="1:12" x14ac:dyDescent="0.25">
      <c r="A35" s="74"/>
      <c r="B35" s="74"/>
      <c r="C35" s="73"/>
      <c r="D35" s="74"/>
      <c r="E35" s="16">
        <f t="shared" ref="E35:E39" si="3">C35*D35</f>
        <v>0</v>
      </c>
      <c r="F35" s="68"/>
    </row>
    <row r="36" spans="1:12" x14ac:dyDescent="0.25">
      <c r="A36" s="74"/>
      <c r="B36" s="74"/>
      <c r="C36" s="73"/>
      <c r="D36" s="74"/>
      <c r="E36" s="16">
        <f t="shared" si="3"/>
        <v>0</v>
      </c>
      <c r="F36" s="68"/>
    </row>
    <row r="37" spans="1:12" x14ac:dyDescent="0.25">
      <c r="A37" s="74"/>
      <c r="B37" s="74"/>
      <c r="C37" s="73"/>
      <c r="D37" s="74"/>
      <c r="E37" s="16">
        <f t="shared" si="3"/>
        <v>0</v>
      </c>
      <c r="F37" s="68"/>
    </row>
    <row r="38" spans="1:12" x14ac:dyDescent="0.25">
      <c r="A38" s="74"/>
      <c r="B38" s="74"/>
      <c r="C38" s="73"/>
      <c r="D38" s="74"/>
      <c r="E38" s="16">
        <f t="shared" si="3"/>
        <v>0</v>
      </c>
      <c r="F38" s="68"/>
    </row>
    <row r="39" spans="1:12" x14ac:dyDescent="0.25">
      <c r="A39" s="74"/>
      <c r="B39" s="74"/>
      <c r="C39" s="73"/>
      <c r="D39" s="74"/>
      <c r="E39" s="16">
        <f t="shared" si="3"/>
        <v>0</v>
      </c>
      <c r="F39" s="68"/>
    </row>
    <row r="40" spans="1:12" ht="15.75" x14ac:dyDescent="0.25">
      <c r="A40" s="14" t="s">
        <v>55</v>
      </c>
      <c r="B40" s="15">
        <f>SUM(E29:E39)</f>
        <v>135.5</v>
      </c>
      <c r="C40" s="76">
        <v>0.06</v>
      </c>
      <c r="D40" s="74">
        <v>6</v>
      </c>
      <c r="E40" s="16">
        <f>B40*(D40/12)*C40</f>
        <v>4.0649999999999995</v>
      </c>
      <c r="F40" s="68"/>
      <c r="L40" s="37"/>
    </row>
    <row r="41" spans="1:12" x14ac:dyDescent="0.25">
      <c r="A41" s="14" t="s">
        <v>24</v>
      </c>
      <c r="B41" s="14" t="s">
        <v>19</v>
      </c>
      <c r="C41" s="73">
        <v>100</v>
      </c>
      <c r="D41" s="74">
        <v>1</v>
      </c>
      <c r="E41" s="16">
        <f>C41*D41</f>
        <v>100</v>
      </c>
      <c r="F41" s="68"/>
      <c r="L41" s="37"/>
    </row>
    <row r="42" spans="1:12" x14ac:dyDescent="0.25">
      <c r="A42" s="52" t="s">
        <v>25</v>
      </c>
      <c r="B42" s="53"/>
      <c r="C42" s="53"/>
      <c r="D42" s="53"/>
      <c r="E42" s="54">
        <f>SUM(E29:E41)</f>
        <v>239.565</v>
      </c>
      <c r="F42" s="68"/>
      <c r="G42" s="3"/>
      <c r="H42" s="3"/>
      <c r="I42" s="3"/>
      <c r="J42" s="3"/>
      <c r="K42" s="26"/>
      <c r="L42" s="37"/>
    </row>
    <row r="43" spans="1:12" x14ac:dyDescent="0.25">
      <c r="F43" s="71"/>
      <c r="G43" s="3"/>
      <c r="H43" s="3"/>
      <c r="I43" s="3"/>
      <c r="J43" s="3"/>
      <c r="K43" s="26"/>
      <c r="L43" s="37"/>
    </row>
    <row r="44" spans="1:12" x14ac:dyDescent="0.25">
      <c r="A44" s="39" t="s">
        <v>26</v>
      </c>
      <c r="B44" s="40"/>
      <c r="C44" s="41"/>
      <c r="D44" s="41"/>
      <c r="E44" s="42">
        <f>E25+E42</f>
        <v>467.44117</v>
      </c>
      <c r="F44" s="68"/>
      <c r="G44" s="3"/>
      <c r="H44" s="3"/>
      <c r="I44" s="3"/>
      <c r="J44" s="3"/>
      <c r="K44" s="26"/>
      <c r="L44" s="37"/>
    </row>
    <row r="45" spans="1:12" x14ac:dyDescent="0.25">
      <c r="A45" s="39" t="s">
        <v>27</v>
      </c>
      <c r="B45" s="40"/>
      <c r="C45" s="41"/>
      <c r="D45" s="41"/>
      <c r="E45" s="42">
        <f>(J7*H9)</f>
        <v>510</v>
      </c>
      <c r="F45" s="68"/>
      <c r="G45" s="3"/>
      <c r="H45" s="3"/>
      <c r="I45" s="3"/>
      <c r="J45" s="3"/>
      <c r="K45" s="26"/>
      <c r="L45" s="37"/>
    </row>
    <row r="46" spans="1:12" x14ac:dyDescent="0.25">
      <c r="A46" s="39" t="s">
        <v>28</v>
      </c>
      <c r="B46" s="44"/>
      <c r="C46" s="45"/>
      <c r="D46" s="45"/>
      <c r="E46" s="46">
        <f>SUM(E45-E44)</f>
        <v>42.55883</v>
      </c>
      <c r="F46" s="68"/>
      <c r="G46" s="26"/>
      <c r="H46" s="3"/>
      <c r="I46" s="3"/>
      <c r="J46" s="3"/>
      <c r="K46" s="3"/>
    </row>
    <row r="47" spans="1:12" x14ac:dyDescent="0.25">
      <c r="F47" s="70"/>
      <c r="G47" s="3"/>
      <c r="H47" s="3"/>
      <c r="I47" s="3"/>
      <c r="J47" s="3"/>
      <c r="K47" s="3"/>
    </row>
    <row r="48" spans="1:12" ht="15.75" x14ac:dyDescent="0.25">
      <c r="A48" s="47" t="s">
        <v>53</v>
      </c>
      <c r="F48" s="70"/>
      <c r="G48" s="3"/>
      <c r="H48" s="3"/>
      <c r="I48" s="3"/>
      <c r="J48" s="3"/>
      <c r="K48" s="3"/>
    </row>
    <row r="49" spans="1:11" x14ac:dyDescent="0.25">
      <c r="A49" s="3"/>
      <c r="B49" s="3"/>
      <c r="C49" s="3"/>
      <c r="D49" s="3"/>
      <c r="E49" s="3"/>
      <c r="F49" s="17"/>
      <c r="G49" s="38"/>
      <c r="H49" s="38"/>
      <c r="I49" s="38"/>
      <c r="J49" s="38"/>
      <c r="K49" s="38"/>
    </row>
    <row r="50" spans="1:11" ht="15.75" x14ac:dyDescent="0.25">
      <c r="A50" s="47" t="s">
        <v>56</v>
      </c>
      <c r="B50" s="3"/>
      <c r="C50" s="3"/>
      <c r="D50" s="3"/>
      <c r="E50" s="3"/>
      <c r="F50" s="17"/>
      <c r="G50" s="38"/>
      <c r="H50" s="38"/>
      <c r="I50" s="38"/>
      <c r="J50" s="38"/>
      <c r="K50" s="38"/>
    </row>
    <row r="51" spans="1:11" x14ac:dyDescent="0.25">
      <c r="B51" s="3"/>
      <c r="C51" s="3"/>
      <c r="D51" s="3"/>
      <c r="E51" s="3"/>
      <c r="F51" s="17"/>
      <c r="G51" s="38"/>
      <c r="H51" s="38"/>
      <c r="I51" s="38"/>
      <c r="J51" s="38"/>
      <c r="K51" s="38"/>
    </row>
    <row r="52" spans="1:11" ht="15.75" x14ac:dyDescent="0.25">
      <c r="A52" s="47"/>
      <c r="F52" s="43"/>
      <c r="G52" s="3"/>
      <c r="H52" s="3"/>
      <c r="I52" s="3"/>
      <c r="J52" s="3"/>
      <c r="K52" s="3"/>
    </row>
    <row r="53" spans="1:11" x14ac:dyDescent="0.25">
      <c r="A53" s="3"/>
      <c r="F53" s="3"/>
      <c r="G53" s="3"/>
      <c r="H53" s="3"/>
      <c r="I53" s="3"/>
      <c r="J53" s="3"/>
      <c r="K53" s="3"/>
    </row>
    <row r="54" spans="1:1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5">
      <c r="G56" s="3"/>
      <c r="H56" s="3"/>
      <c r="I56" s="3"/>
      <c r="J56" s="3"/>
      <c r="K56" s="3"/>
    </row>
    <row r="57" spans="1:11" x14ac:dyDescent="0.25">
      <c r="G57" s="3"/>
      <c r="H57" s="3"/>
      <c r="I57" s="3"/>
      <c r="J57" s="3"/>
      <c r="K57" s="3"/>
    </row>
    <row r="58" spans="1:1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5">
      <c r="B59" s="48"/>
      <c r="C59" s="48"/>
      <c r="D59" s="48"/>
      <c r="E59" s="43"/>
      <c r="F59" s="3"/>
      <c r="G59" s="3"/>
      <c r="H59" s="3"/>
      <c r="I59" s="3"/>
      <c r="J59" s="3"/>
      <c r="K59" s="3"/>
    </row>
    <row r="60" spans="1:1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5">
      <c r="F61" s="43"/>
      <c r="G61" s="3"/>
      <c r="H61" s="3"/>
      <c r="I61" s="3"/>
      <c r="J61" s="3"/>
      <c r="K61" s="3"/>
    </row>
    <row r="62" spans="1:11" x14ac:dyDescent="0.25">
      <c r="F62" s="3"/>
      <c r="G62" s="3"/>
      <c r="H62" s="3"/>
      <c r="I62" s="3"/>
      <c r="J62" s="3"/>
      <c r="K62" s="3"/>
    </row>
    <row r="63" spans="1:11" x14ac:dyDescent="0.25">
      <c r="F63" s="3"/>
      <c r="G63" s="3"/>
      <c r="H63" s="3"/>
      <c r="I63" s="3"/>
      <c r="J63" s="3"/>
      <c r="K63" s="3"/>
    </row>
  </sheetData>
  <pageMargins left="0.7" right="0.7" top="0.75" bottom="0.75" header="0.3" footer="0.3"/>
  <pageSetup scale="71" orientation="landscape" r:id="rId1"/>
  <ignoredErrors>
    <ignoredError sqref="E4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8CA2-F0EB-49D4-94D2-2DDED5FD5DFA}">
  <sheetPr>
    <pageSetUpPr fitToPage="1"/>
  </sheetPr>
  <dimension ref="A1:L51"/>
  <sheetViews>
    <sheetView workbookViewId="0">
      <selection activeCell="B4" sqref="B4"/>
    </sheetView>
  </sheetViews>
  <sheetFormatPr defaultRowHeight="15" x14ac:dyDescent="0.25"/>
  <cols>
    <col min="1" max="1" width="27.28515625" style="4" customWidth="1"/>
    <col min="2" max="2" width="11" style="4" customWidth="1"/>
    <col min="3" max="7" width="9.140625" style="4"/>
    <col min="8" max="8" width="14.140625" style="4" customWidth="1"/>
    <col min="9" max="16384" width="9.140625" style="4"/>
  </cols>
  <sheetData>
    <row r="1" spans="1:12" ht="15.75" x14ac:dyDescent="0.25">
      <c r="A1" s="1" t="s">
        <v>49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2" ht="15.75" x14ac:dyDescent="0.25">
      <c r="A2" s="5" t="s">
        <v>72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2" ht="15.75" x14ac:dyDescent="0.25">
      <c r="A3" s="1" t="s">
        <v>1</v>
      </c>
      <c r="B3" s="6"/>
      <c r="C3" s="3"/>
      <c r="D3" s="2"/>
      <c r="E3" s="3"/>
      <c r="F3" s="66"/>
      <c r="G3" s="3"/>
      <c r="H3" s="3"/>
      <c r="I3" s="3"/>
      <c r="J3" s="3"/>
      <c r="K3" s="3"/>
    </row>
    <row r="4" spans="1:12" ht="15.75" x14ac:dyDescent="0.25">
      <c r="A4" s="7" t="s">
        <v>0</v>
      </c>
      <c r="B4" s="8"/>
      <c r="C4" s="8"/>
      <c r="D4" s="8"/>
      <c r="E4" s="9"/>
      <c r="F4" s="66"/>
      <c r="G4" s="3"/>
      <c r="H4" s="1" t="s">
        <v>31</v>
      </c>
      <c r="I4" s="10"/>
      <c r="J4" s="10"/>
      <c r="K4" s="10"/>
    </row>
    <row r="5" spans="1:12" x14ac:dyDescent="0.25">
      <c r="A5" s="50" t="s">
        <v>2</v>
      </c>
      <c r="B5" s="50" t="s">
        <v>3</v>
      </c>
      <c r="C5" s="50" t="s">
        <v>4</v>
      </c>
      <c r="D5" s="50" t="s">
        <v>5</v>
      </c>
      <c r="E5" s="51" t="s">
        <v>6</v>
      </c>
      <c r="F5" s="67"/>
      <c r="G5" s="3"/>
      <c r="H5" s="3"/>
      <c r="I5" s="11"/>
      <c r="J5" s="12" t="s">
        <v>29</v>
      </c>
      <c r="K5" s="13"/>
      <c r="L5" s="72"/>
    </row>
    <row r="6" spans="1:12" x14ac:dyDescent="0.25">
      <c r="A6" s="14" t="s">
        <v>7</v>
      </c>
      <c r="B6" s="14" t="s">
        <v>8</v>
      </c>
      <c r="C6" s="15">
        <v>0.47</v>
      </c>
      <c r="D6" s="14">
        <v>70</v>
      </c>
      <c r="E6" s="16">
        <f t="shared" ref="E6:E12" si="0">(C6*D6)</f>
        <v>32.9</v>
      </c>
      <c r="F6" s="68"/>
      <c r="G6" s="18"/>
      <c r="H6" s="18"/>
      <c r="I6" s="19" t="s">
        <v>9</v>
      </c>
      <c r="J6" s="20" t="s">
        <v>10</v>
      </c>
      <c r="K6" s="19" t="s">
        <v>11</v>
      </c>
      <c r="L6" s="72"/>
    </row>
    <row r="7" spans="1:12" x14ac:dyDescent="0.25">
      <c r="A7" s="14" t="s">
        <v>12</v>
      </c>
      <c r="B7" s="14" t="s">
        <v>8</v>
      </c>
      <c r="C7" s="15">
        <v>0.83</v>
      </c>
      <c r="D7" s="14">
        <v>40</v>
      </c>
      <c r="E7" s="16">
        <f t="shared" si="0"/>
        <v>33.199999999999996</v>
      </c>
      <c r="F7" s="68"/>
      <c r="G7" s="21" t="s">
        <v>38</v>
      </c>
      <c r="H7" s="7"/>
      <c r="I7" s="22">
        <v>6</v>
      </c>
      <c r="J7" s="23">
        <v>5</v>
      </c>
      <c r="K7" s="22">
        <v>4</v>
      </c>
      <c r="L7" s="72"/>
    </row>
    <row r="8" spans="1:12" x14ac:dyDescent="0.25">
      <c r="A8" s="14" t="s">
        <v>13</v>
      </c>
      <c r="B8" s="14" t="s">
        <v>8</v>
      </c>
      <c r="C8" s="15">
        <v>0.38</v>
      </c>
      <c r="D8" s="14">
        <v>40</v>
      </c>
      <c r="E8" s="16">
        <f t="shared" si="0"/>
        <v>15.2</v>
      </c>
      <c r="F8" s="68"/>
      <c r="G8" s="24" t="s">
        <v>14</v>
      </c>
      <c r="H8" s="25">
        <v>105</v>
      </c>
      <c r="I8" s="16">
        <f>SUM(I7*H8)-E32</f>
        <v>153.28882999999996</v>
      </c>
      <c r="J8" s="16">
        <f>SUM(J7*H8)-E32</f>
        <v>48.288829999999962</v>
      </c>
      <c r="K8" s="16">
        <f>SUM(K7*H8)-E32</f>
        <v>-56.711170000000038</v>
      </c>
      <c r="L8" s="72"/>
    </row>
    <row r="9" spans="1:12" x14ac:dyDescent="0.25">
      <c r="A9" s="14" t="s">
        <v>15</v>
      </c>
      <c r="B9" s="14" t="s">
        <v>16</v>
      </c>
      <c r="C9" s="15">
        <v>65</v>
      </c>
      <c r="D9" s="14">
        <v>0.5</v>
      </c>
      <c r="E9" s="16">
        <f t="shared" si="0"/>
        <v>32.5</v>
      </c>
      <c r="F9" s="68"/>
      <c r="G9" s="24" t="s">
        <v>17</v>
      </c>
      <c r="H9" s="25">
        <v>85</v>
      </c>
      <c r="I9" s="16">
        <f>SUM(I7*H9)-E32</f>
        <v>33.288829999999962</v>
      </c>
      <c r="J9" s="16">
        <f>SUM(J7*H9)-E32</f>
        <v>-51.711170000000038</v>
      </c>
      <c r="K9" s="16">
        <f>SUM(K7*H9)-E32</f>
        <v>-136.71117000000004</v>
      </c>
      <c r="L9" s="72"/>
    </row>
    <row r="10" spans="1:12" x14ac:dyDescent="0.25">
      <c r="A10" s="14" t="s">
        <v>40</v>
      </c>
      <c r="B10" s="14" t="s">
        <v>41</v>
      </c>
      <c r="C10" s="15">
        <v>12</v>
      </c>
      <c r="D10" s="14">
        <v>1</v>
      </c>
      <c r="E10" s="16">
        <f t="shared" si="0"/>
        <v>12</v>
      </c>
      <c r="F10" s="68"/>
      <c r="G10" s="24" t="s">
        <v>18</v>
      </c>
      <c r="H10" s="25">
        <v>65</v>
      </c>
      <c r="I10" s="16">
        <f>SUM(I7*H10)-E32</f>
        <v>-86.711170000000038</v>
      </c>
      <c r="J10" s="16">
        <f>SUM(J7*H10)-E32</f>
        <v>-151.71117000000004</v>
      </c>
      <c r="K10" s="16">
        <f>SUM(K7*H10)-E32</f>
        <v>-216.71117000000004</v>
      </c>
      <c r="L10" s="72"/>
    </row>
    <row r="11" spans="1:12" x14ac:dyDescent="0.25">
      <c r="A11" s="14" t="s">
        <v>32</v>
      </c>
      <c r="B11" s="14" t="s">
        <v>42</v>
      </c>
      <c r="C11" s="15">
        <v>0.5</v>
      </c>
      <c r="D11" s="14">
        <v>150</v>
      </c>
      <c r="E11" s="16">
        <f t="shared" si="0"/>
        <v>75</v>
      </c>
      <c r="F11" s="68"/>
      <c r="G11" s="3"/>
      <c r="H11" s="3"/>
      <c r="I11" s="3"/>
      <c r="J11" s="3"/>
      <c r="K11" s="3"/>
      <c r="L11" s="72"/>
    </row>
    <row r="12" spans="1:12" ht="15.75" x14ac:dyDescent="0.25">
      <c r="A12" s="14" t="s">
        <v>57</v>
      </c>
      <c r="B12" s="14" t="s">
        <v>34</v>
      </c>
      <c r="C12" s="15">
        <v>9.5299999999999994</v>
      </c>
      <c r="D12" s="14">
        <v>0.8</v>
      </c>
      <c r="E12" s="16">
        <f t="shared" si="0"/>
        <v>7.6239999999999997</v>
      </c>
      <c r="F12" s="68"/>
      <c r="H12" s="27" t="s">
        <v>30</v>
      </c>
      <c r="L12" s="72"/>
    </row>
    <row r="13" spans="1:12" x14ac:dyDescent="0.25">
      <c r="A13" s="14" t="s">
        <v>47</v>
      </c>
      <c r="B13" s="14" t="s">
        <v>33</v>
      </c>
      <c r="C13" s="15">
        <v>4.1399999999999997</v>
      </c>
      <c r="D13" s="14">
        <v>1</v>
      </c>
      <c r="E13" s="16">
        <f>(C13*D13)</f>
        <v>4.1399999999999997</v>
      </c>
      <c r="F13" s="68"/>
      <c r="G13" s="3"/>
      <c r="H13" s="3"/>
      <c r="I13" s="11"/>
      <c r="J13" s="12" t="s">
        <v>29</v>
      </c>
      <c r="K13" s="13"/>
      <c r="L13" s="72"/>
    </row>
    <row r="14" spans="1:12" x14ac:dyDescent="0.25">
      <c r="A14" s="14" t="s">
        <v>48</v>
      </c>
      <c r="B14" s="14" t="s">
        <v>34</v>
      </c>
      <c r="C14" s="15">
        <v>1.86</v>
      </c>
      <c r="D14" s="14">
        <v>2</v>
      </c>
      <c r="E14" s="16">
        <f>(C14*D14)</f>
        <v>3.72</v>
      </c>
      <c r="F14" s="69"/>
      <c r="I14" s="28" t="s">
        <v>9</v>
      </c>
      <c r="J14" s="29" t="s">
        <v>10</v>
      </c>
      <c r="K14" s="28" t="s">
        <v>11</v>
      </c>
      <c r="L14" s="72"/>
    </row>
    <row r="15" spans="1:12" x14ac:dyDescent="0.25">
      <c r="A15" s="14" t="s">
        <v>51</v>
      </c>
      <c r="B15" s="14" t="s">
        <v>34</v>
      </c>
      <c r="C15" s="14">
        <v>0.64</v>
      </c>
      <c r="D15" s="14">
        <v>2</v>
      </c>
      <c r="E15" s="16">
        <f t="shared" ref="E15:E16" si="1">(C15*D15)</f>
        <v>1.28</v>
      </c>
      <c r="F15" s="68"/>
      <c r="G15" s="30" t="s">
        <v>39</v>
      </c>
      <c r="H15" s="31"/>
      <c r="I15" s="32">
        <v>6</v>
      </c>
      <c r="J15" s="33">
        <v>5</v>
      </c>
      <c r="K15" s="32">
        <v>4</v>
      </c>
      <c r="L15" s="72"/>
    </row>
    <row r="16" spans="1:12" x14ac:dyDescent="0.25">
      <c r="A16" s="14" t="s">
        <v>52</v>
      </c>
      <c r="B16" s="14" t="s">
        <v>34</v>
      </c>
      <c r="C16" s="14">
        <v>1.95</v>
      </c>
      <c r="D16" s="14">
        <v>6.5</v>
      </c>
      <c r="E16" s="16">
        <f t="shared" si="1"/>
        <v>12.674999999999999</v>
      </c>
      <c r="F16" s="68"/>
      <c r="G16" s="24" t="s">
        <v>14</v>
      </c>
      <c r="H16" s="34">
        <v>105</v>
      </c>
      <c r="I16" s="15">
        <f>I8/$H$8</f>
        <v>1.4598936190476186</v>
      </c>
      <c r="J16" s="15">
        <f>J8/$H$8</f>
        <v>0.45989361904761866</v>
      </c>
      <c r="K16" s="15">
        <f>K8/$H$8</f>
        <v>-0.54010638095238128</v>
      </c>
    </row>
    <row r="17" spans="1:12" x14ac:dyDescent="0.25">
      <c r="A17" s="14" t="s">
        <v>35</v>
      </c>
      <c r="B17" s="15">
        <f>SUM(E6:E16)</f>
        <v>230.239</v>
      </c>
      <c r="C17" s="49">
        <v>0.06</v>
      </c>
      <c r="D17" s="14">
        <v>6</v>
      </c>
      <c r="E17" s="16">
        <f>B17*(D17/12)*C17</f>
        <v>6.9071699999999998</v>
      </c>
      <c r="F17" s="68"/>
      <c r="G17" s="24" t="s">
        <v>17</v>
      </c>
      <c r="H17" s="34">
        <v>85</v>
      </c>
      <c r="I17" s="15">
        <f>I9/$H$9</f>
        <v>0.39163329411764664</v>
      </c>
      <c r="J17" s="15">
        <f>J9/$H$9</f>
        <v>-0.60836670588235342</v>
      </c>
      <c r="K17" s="15">
        <f>K9/$H$9</f>
        <v>-1.6083667058823534</v>
      </c>
    </row>
    <row r="18" spans="1:12" x14ac:dyDescent="0.25">
      <c r="A18" s="52" t="s">
        <v>21</v>
      </c>
      <c r="B18" s="53"/>
      <c r="C18" s="53"/>
      <c r="D18" s="53"/>
      <c r="E18" s="54">
        <f>SUM(E6:E17)</f>
        <v>237.14617000000001</v>
      </c>
      <c r="F18" s="68"/>
      <c r="G18" s="24" t="s">
        <v>18</v>
      </c>
      <c r="H18" s="34">
        <v>65</v>
      </c>
      <c r="I18" s="15">
        <f>I10/$H$10</f>
        <v>-1.3340180000000006</v>
      </c>
      <c r="J18" s="15">
        <f>J10/$H$10</f>
        <v>-2.3340180000000004</v>
      </c>
      <c r="K18" s="15">
        <f>K10/$H$10</f>
        <v>-3.3340180000000004</v>
      </c>
    </row>
    <row r="19" spans="1:12" x14ac:dyDescent="0.25">
      <c r="F19" s="68"/>
    </row>
    <row r="20" spans="1:12" x14ac:dyDescent="0.25">
      <c r="A20" s="7" t="s">
        <v>22</v>
      </c>
      <c r="B20" s="11"/>
      <c r="C20" s="11"/>
      <c r="D20" s="11"/>
      <c r="E20" s="11"/>
      <c r="F20" s="68"/>
      <c r="G20" s="35" t="s">
        <v>20</v>
      </c>
      <c r="H20" s="31"/>
      <c r="I20" s="31"/>
    </row>
    <row r="21" spans="1:12" x14ac:dyDescent="0.25">
      <c r="A21" s="50" t="s">
        <v>2</v>
      </c>
      <c r="B21" s="50" t="s">
        <v>3</v>
      </c>
      <c r="C21" s="50" t="s">
        <v>4</v>
      </c>
      <c r="D21" s="50" t="s">
        <v>5</v>
      </c>
      <c r="E21" s="51" t="s">
        <v>6</v>
      </c>
      <c r="F21" s="70"/>
      <c r="G21" s="30" t="s">
        <v>39</v>
      </c>
      <c r="H21" s="31"/>
      <c r="I21" s="36"/>
      <c r="K21" s="26"/>
    </row>
    <row r="22" spans="1:12" x14ac:dyDescent="0.25">
      <c r="A22" s="14" t="s">
        <v>43</v>
      </c>
      <c r="B22" s="14" t="s">
        <v>23</v>
      </c>
      <c r="C22" s="15">
        <v>9.5500000000000007</v>
      </c>
      <c r="D22" s="14">
        <v>1</v>
      </c>
      <c r="E22" s="16">
        <f>C22*D22</f>
        <v>9.5500000000000007</v>
      </c>
      <c r="F22" s="70"/>
      <c r="G22" s="24" t="s">
        <v>14</v>
      </c>
      <c r="H22" s="34">
        <v>105</v>
      </c>
      <c r="I22" s="15">
        <f>$E$32/H8</f>
        <v>4.5401063809523814</v>
      </c>
      <c r="K22" s="26"/>
    </row>
    <row r="23" spans="1:12" x14ac:dyDescent="0.25">
      <c r="A23" s="14" t="s">
        <v>44</v>
      </c>
      <c r="B23" s="14" t="s">
        <v>23</v>
      </c>
      <c r="C23" s="15">
        <v>19.47</v>
      </c>
      <c r="D23" s="14">
        <v>2</v>
      </c>
      <c r="E23" s="16">
        <f>C23*D23</f>
        <v>38.94</v>
      </c>
      <c r="F23" s="66"/>
      <c r="G23" s="24" t="s">
        <v>17</v>
      </c>
      <c r="H23" s="34">
        <v>85</v>
      </c>
      <c r="I23" s="15">
        <f>$E$32/H9</f>
        <v>5.6083667058823536</v>
      </c>
      <c r="J23" s="3"/>
      <c r="K23" s="26"/>
    </row>
    <row r="24" spans="1:12" x14ac:dyDescent="0.25">
      <c r="A24" s="14" t="s">
        <v>45</v>
      </c>
      <c r="B24" s="14" t="s">
        <v>23</v>
      </c>
      <c r="C24" s="15">
        <v>11.2</v>
      </c>
      <c r="D24" s="14">
        <v>1</v>
      </c>
      <c r="E24" s="16">
        <f t="shared" ref="E24:E25" si="2">C24*D24</f>
        <v>11.2</v>
      </c>
      <c r="F24" s="67"/>
      <c r="G24" s="24" t="s">
        <v>18</v>
      </c>
      <c r="H24" s="34">
        <v>65</v>
      </c>
      <c r="I24" s="15">
        <f>$E$32/H10</f>
        <v>7.3340180000000004</v>
      </c>
      <c r="J24" s="3"/>
      <c r="K24" s="26"/>
    </row>
    <row r="25" spans="1:12" x14ac:dyDescent="0.25">
      <c r="A25" s="14" t="s">
        <v>46</v>
      </c>
      <c r="B25" s="14" t="s">
        <v>19</v>
      </c>
      <c r="C25" s="15">
        <v>10.5</v>
      </c>
      <c r="D25" s="14">
        <v>2</v>
      </c>
      <c r="E25" s="16">
        <f t="shared" si="2"/>
        <v>21</v>
      </c>
      <c r="F25" s="68"/>
      <c r="L25" s="37"/>
    </row>
    <row r="26" spans="1:12" x14ac:dyDescent="0.25">
      <c r="A26" s="14" t="s">
        <v>36</v>
      </c>
      <c r="B26" s="14" t="s">
        <v>19</v>
      </c>
      <c r="C26" s="15">
        <v>37.81</v>
      </c>
      <c r="D26" s="14">
        <v>1</v>
      </c>
      <c r="E26" s="16">
        <f>C26*D26</f>
        <v>37.81</v>
      </c>
      <c r="F26" s="68"/>
      <c r="L26" s="37"/>
    </row>
    <row r="27" spans="1:12" x14ac:dyDescent="0.25">
      <c r="A27" s="14" t="s">
        <v>50</v>
      </c>
      <c r="B27" s="14" t="s">
        <v>19</v>
      </c>
      <c r="C27" s="15">
        <v>0.2</v>
      </c>
      <c r="D27" s="14">
        <f>H9</f>
        <v>85</v>
      </c>
      <c r="E27" s="16">
        <f>C27*D27</f>
        <v>17</v>
      </c>
      <c r="F27" s="68"/>
    </row>
    <row r="28" spans="1:12" ht="15.75" x14ac:dyDescent="0.25">
      <c r="A28" s="14" t="s">
        <v>55</v>
      </c>
      <c r="B28" s="15">
        <f>SUM(E22:E27)</f>
        <v>135.5</v>
      </c>
      <c r="C28" s="55">
        <v>0.06</v>
      </c>
      <c r="D28" s="14">
        <v>6</v>
      </c>
      <c r="E28" s="16">
        <f>B28*(D28/12)*C28</f>
        <v>4.0649999999999995</v>
      </c>
      <c r="F28" s="68"/>
      <c r="L28" s="37"/>
    </row>
    <row r="29" spans="1:12" x14ac:dyDescent="0.25">
      <c r="A29" s="14" t="s">
        <v>24</v>
      </c>
      <c r="B29" s="14" t="s">
        <v>19</v>
      </c>
      <c r="C29" s="15">
        <v>100</v>
      </c>
      <c r="D29" s="14">
        <v>1</v>
      </c>
      <c r="E29" s="16">
        <f>C29*D29</f>
        <v>100</v>
      </c>
      <c r="F29" s="68"/>
      <c r="L29" s="37"/>
    </row>
    <row r="30" spans="1:12" x14ac:dyDescent="0.25">
      <c r="A30" s="52" t="s">
        <v>25</v>
      </c>
      <c r="B30" s="53"/>
      <c r="C30" s="53"/>
      <c r="D30" s="53"/>
      <c r="E30" s="54">
        <f>SUM(E22:E29)</f>
        <v>239.565</v>
      </c>
      <c r="F30" s="68"/>
      <c r="G30" s="3"/>
      <c r="H30" s="3"/>
      <c r="I30" s="3"/>
      <c r="J30" s="3"/>
      <c r="K30" s="26"/>
      <c r="L30" s="37"/>
    </row>
    <row r="31" spans="1:12" x14ac:dyDescent="0.25">
      <c r="A31" s="3"/>
      <c r="B31" s="3"/>
      <c r="C31" s="26"/>
      <c r="D31" s="3"/>
      <c r="E31" s="17"/>
      <c r="F31" s="71"/>
      <c r="G31" s="3"/>
      <c r="H31" s="3"/>
      <c r="I31" s="3"/>
      <c r="J31" s="3"/>
      <c r="K31" s="26"/>
      <c r="L31" s="37"/>
    </row>
    <row r="32" spans="1:12" x14ac:dyDescent="0.25">
      <c r="A32" s="39" t="s">
        <v>26</v>
      </c>
      <c r="B32" s="40"/>
      <c r="C32" s="41"/>
      <c r="D32" s="41"/>
      <c r="E32" s="42">
        <f>E18+E30</f>
        <v>476.71117000000004</v>
      </c>
      <c r="F32" s="17"/>
      <c r="G32" s="3"/>
      <c r="H32" s="3"/>
      <c r="I32" s="3"/>
      <c r="J32" s="3"/>
      <c r="K32" s="26"/>
      <c r="L32" s="37"/>
    </row>
    <row r="33" spans="1:12" x14ac:dyDescent="0.25">
      <c r="A33" s="39" t="s">
        <v>27</v>
      </c>
      <c r="B33" s="40"/>
      <c r="C33" s="41"/>
      <c r="D33" s="41"/>
      <c r="E33" s="42">
        <f>(J7*H9)</f>
        <v>425</v>
      </c>
      <c r="F33" s="17"/>
      <c r="G33" s="3"/>
      <c r="H33" s="3"/>
      <c r="I33" s="3"/>
      <c r="J33" s="3"/>
      <c r="K33" s="26"/>
      <c r="L33" s="37"/>
    </row>
    <row r="34" spans="1:12" x14ac:dyDescent="0.25">
      <c r="A34" s="39" t="s">
        <v>28</v>
      </c>
      <c r="B34" s="44"/>
      <c r="C34" s="45"/>
      <c r="D34" s="45"/>
      <c r="E34" s="46">
        <f>SUM(E33-E32)</f>
        <v>-51.711170000000038</v>
      </c>
      <c r="F34" s="17"/>
      <c r="G34" s="26"/>
      <c r="H34" s="3"/>
      <c r="I34" s="3"/>
      <c r="J34" s="3"/>
      <c r="K34" s="3"/>
    </row>
    <row r="35" spans="1:12" x14ac:dyDescent="0.25">
      <c r="F35" s="17"/>
      <c r="G35" s="3"/>
      <c r="H35" s="3"/>
      <c r="I35" s="3"/>
      <c r="J35" s="3"/>
      <c r="K35" s="3"/>
    </row>
    <row r="36" spans="1:12" ht="15.75" x14ac:dyDescent="0.25">
      <c r="A36" s="47" t="s">
        <v>53</v>
      </c>
      <c r="F36" s="17"/>
      <c r="G36" s="3"/>
      <c r="H36" s="3"/>
      <c r="I36" s="3"/>
      <c r="J36" s="3"/>
      <c r="K36" s="3"/>
    </row>
    <row r="37" spans="1:12" x14ac:dyDescent="0.25">
      <c r="A37" s="3"/>
      <c r="B37" s="3"/>
      <c r="C37" s="3"/>
      <c r="D37" s="3"/>
      <c r="E37" s="3"/>
      <c r="F37" s="26"/>
      <c r="G37" s="38"/>
      <c r="H37" s="38"/>
      <c r="I37" s="38"/>
      <c r="J37" s="38"/>
      <c r="K37" s="38"/>
    </row>
    <row r="38" spans="1:12" ht="15.75" x14ac:dyDescent="0.25">
      <c r="A38" s="47" t="s">
        <v>56</v>
      </c>
      <c r="B38" s="3"/>
      <c r="C38" s="3"/>
      <c r="D38" s="3"/>
      <c r="E38" s="3"/>
      <c r="F38" s="26"/>
      <c r="G38" s="38"/>
      <c r="H38" s="38"/>
      <c r="I38" s="38"/>
      <c r="J38" s="38"/>
      <c r="K38" s="38"/>
    </row>
    <row r="39" spans="1:12" x14ac:dyDescent="0.25">
      <c r="F39" s="17"/>
      <c r="G39" s="38"/>
      <c r="H39" s="38"/>
      <c r="I39" s="38"/>
      <c r="J39" s="38"/>
      <c r="K39" s="38"/>
    </row>
    <row r="40" spans="1:12" x14ac:dyDescent="0.25">
      <c r="A40" s="3"/>
      <c r="B40" s="3"/>
      <c r="C40" s="3"/>
      <c r="D40" s="3"/>
      <c r="E40" s="3"/>
      <c r="F40" s="17"/>
      <c r="G40" s="3"/>
      <c r="H40" s="3"/>
      <c r="I40" s="3"/>
      <c r="J40" s="3"/>
      <c r="K40" s="3"/>
    </row>
    <row r="41" spans="1:12" ht="15.75" x14ac:dyDescent="0.25">
      <c r="A41" s="47"/>
      <c r="B41" s="3"/>
      <c r="C41" s="3"/>
      <c r="D41" s="3"/>
      <c r="E41" s="3"/>
      <c r="F41" s="17"/>
      <c r="G41" s="3"/>
      <c r="H41" s="3"/>
      <c r="I41" s="3"/>
      <c r="J41" s="3"/>
      <c r="K41" s="3"/>
    </row>
    <row r="42" spans="1:12" x14ac:dyDescent="0.25">
      <c r="F42" s="43"/>
      <c r="G42" s="3"/>
      <c r="H42" s="3"/>
      <c r="I42" s="3"/>
      <c r="J42" s="3"/>
      <c r="K42" s="3"/>
    </row>
    <row r="43" spans="1:12" x14ac:dyDescent="0.25">
      <c r="F43" s="3"/>
      <c r="G43" s="3"/>
      <c r="H43" s="3"/>
      <c r="I43" s="3"/>
      <c r="J43" s="3"/>
      <c r="K43" s="3"/>
    </row>
    <row r="44" spans="1:12" x14ac:dyDescent="0.25">
      <c r="F44" s="3"/>
      <c r="G44" s="3"/>
      <c r="H44" s="3"/>
      <c r="I44" s="3"/>
      <c r="J44" s="3"/>
      <c r="K44" s="3"/>
    </row>
    <row r="45" spans="1:12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2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2" x14ac:dyDescent="0.25">
      <c r="B47" s="48"/>
      <c r="C47" s="48"/>
      <c r="D47" s="48"/>
      <c r="E47" s="43"/>
      <c r="F47" s="3"/>
      <c r="G47" s="3"/>
      <c r="H47" s="3"/>
      <c r="I47" s="3"/>
      <c r="J47" s="3"/>
      <c r="K47" s="3"/>
    </row>
    <row r="48" spans="1:12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6:11" x14ac:dyDescent="0.25">
      <c r="F49" s="43"/>
      <c r="G49" s="3"/>
      <c r="H49" s="3"/>
      <c r="I49" s="3"/>
      <c r="J49" s="3"/>
      <c r="K49" s="3"/>
    </row>
    <row r="50" spans="6:11" x14ac:dyDescent="0.25">
      <c r="F50" s="3"/>
      <c r="G50" s="3"/>
      <c r="H50" s="3"/>
      <c r="I50" s="3"/>
      <c r="J50" s="3"/>
      <c r="K50" s="3"/>
    </row>
    <row r="51" spans="6:11" x14ac:dyDescent="0.25">
      <c r="F51" s="3"/>
      <c r="G51" s="3"/>
      <c r="H51" s="3"/>
      <c r="I51" s="3"/>
      <c r="J51" s="3"/>
      <c r="K51" s="3"/>
    </row>
  </sheetData>
  <pageMargins left="0.7" right="0.7" top="0.75" bottom="0.75" header="0.3" footer="0.3"/>
  <pageSetup scale="90" orientation="landscape" r:id="rId1"/>
  <ignoredErrors>
    <ignoredError sqref="E2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073B-E5CC-4463-810E-F013D26B6862}">
  <sheetPr>
    <pageSetUpPr fitToPage="1"/>
  </sheetPr>
  <dimension ref="A1:L63"/>
  <sheetViews>
    <sheetView workbookViewId="0">
      <selection activeCell="B1" sqref="B1"/>
    </sheetView>
  </sheetViews>
  <sheetFormatPr defaultRowHeight="15" x14ac:dyDescent="0.25"/>
  <cols>
    <col min="1" max="1" width="27.28515625" style="4" customWidth="1"/>
    <col min="2" max="2" width="11" style="4" customWidth="1"/>
    <col min="3" max="7" width="9.140625" style="4"/>
    <col min="8" max="8" width="14.140625" style="4" customWidth="1"/>
    <col min="9" max="16384" width="9.140625" style="4"/>
  </cols>
  <sheetData>
    <row r="1" spans="1:12" ht="15.75" x14ac:dyDescent="0.25">
      <c r="A1" s="1" t="s">
        <v>49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2" ht="15.75" x14ac:dyDescent="0.25">
      <c r="A2" s="5" t="s">
        <v>72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2" ht="15.75" x14ac:dyDescent="0.25">
      <c r="A3" s="1" t="s">
        <v>1</v>
      </c>
      <c r="B3" s="6"/>
      <c r="C3" s="3"/>
      <c r="D3" s="2"/>
      <c r="E3" s="3"/>
      <c r="F3" s="66"/>
      <c r="G3" s="3"/>
      <c r="H3" s="3"/>
      <c r="I3" s="3"/>
      <c r="J3" s="3"/>
      <c r="K3" s="3"/>
    </row>
    <row r="4" spans="1:12" ht="15.75" x14ac:dyDescent="0.25">
      <c r="A4" s="7" t="s">
        <v>0</v>
      </c>
      <c r="B4" s="8"/>
      <c r="C4" s="8"/>
      <c r="D4" s="8"/>
      <c r="E4" s="9"/>
      <c r="F4" s="66"/>
      <c r="G4" s="3"/>
      <c r="H4" s="1" t="s">
        <v>31</v>
      </c>
      <c r="I4" s="10"/>
      <c r="J4" s="10"/>
      <c r="K4" s="10"/>
    </row>
    <row r="5" spans="1:12" x14ac:dyDescent="0.25">
      <c r="A5" s="50" t="s">
        <v>2</v>
      </c>
      <c r="B5" s="50" t="s">
        <v>3</v>
      </c>
      <c r="C5" s="50" t="s">
        <v>4</v>
      </c>
      <c r="D5" s="50" t="s">
        <v>5</v>
      </c>
      <c r="E5" s="51" t="s">
        <v>6</v>
      </c>
      <c r="F5" s="67"/>
      <c r="G5" s="3"/>
      <c r="H5" s="3"/>
      <c r="I5" s="11"/>
      <c r="J5" s="12" t="s">
        <v>29</v>
      </c>
      <c r="K5" s="13"/>
      <c r="L5" s="72"/>
    </row>
    <row r="6" spans="1:12" x14ac:dyDescent="0.25">
      <c r="A6" s="14" t="s">
        <v>7</v>
      </c>
      <c r="B6" s="14" t="s">
        <v>8</v>
      </c>
      <c r="C6" s="73">
        <v>0.47</v>
      </c>
      <c r="D6" s="74">
        <v>70</v>
      </c>
      <c r="E6" s="16">
        <f t="shared" ref="E6:E12" si="0">(C6*D6)</f>
        <v>32.9</v>
      </c>
      <c r="F6" s="68"/>
      <c r="G6" s="18"/>
      <c r="H6" s="18"/>
      <c r="I6" s="19" t="s">
        <v>9</v>
      </c>
      <c r="J6" s="20" t="s">
        <v>10</v>
      </c>
      <c r="K6" s="19" t="s">
        <v>11</v>
      </c>
      <c r="L6" s="72"/>
    </row>
    <row r="7" spans="1:12" x14ac:dyDescent="0.25">
      <c r="A7" s="14" t="s">
        <v>12</v>
      </c>
      <c r="B7" s="14" t="s">
        <v>8</v>
      </c>
      <c r="C7" s="73">
        <v>0.83</v>
      </c>
      <c r="D7" s="74">
        <v>40</v>
      </c>
      <c r="E7" s="16">
        <f t="shared" si="0"/>
        <v>33.199999999999996</v>
      </c>
      <c r="F7" s="68"/>
      <c r="G7" s="21" t="s">
        <v>38</v>
      </c>
      <c r="H7" s="7"/>
      <c r="I7" s="79">
        <v>6</v>
      </c>
      <c r="J7" s="80">
        <v>5</v>
      </c>
      <c r="K7" s="79">
        <v>4</v>
      </c>
      <c r="L7" s="72"/>
    </row>
    <row r="8" spans="1:12" x14ac:dyDescent="0.25">
      <c r="A8" s="14" t="s">
        <v>13</v>
      </c>
      <c r="B8" s="14" t="s">
        <v>8</v>
      </c>
      <c r="C8" s="73">
        <v>0.38</v>
      </c>
      <c r="D8" s="74">
        <v>40</v>
      </c>
      <c r="E8" s="16">
        <f t="shared" si="0"/>
        <v>15.2</v>
      </c>
      <c r="F8" s="68"/>
      <c r="G8" s="24" t="s">
        <v>14</v>
      </c>
      <c r="H8" s="77">
        <v>105</v>
      </c>
      <c r="I8" s="16">
        <f>SUM(I7*H8)-E44</f>
        <v>153.28882999999996</v>
      </c>
      <c r="J8" s="16">
        <f>SUM(J7*H8)-E44</f>
        <v>48.288829999999962</v>
      </c>
      <c r="K8" s="16">
        <f>SUM(K7*H8)-E44</f>
        <v>-56.711170000000038</v>
      </c>
      <c r="L8" s="72"/>
    </row>
    <row r="9" spans="1:12" x14ac:dyDescent="0.25">
      <c r="A9" s="14" t="s">
        <v>15</v>
      </c>
      <c r="B9" s="14" t="s">
        <v>16</v>
      </c>
      <c r="C9" s="73">
        <v>65</v>
      </c>
      <c r="D9" s="74">
        <v>0.5</v>
      </c>
      <c r="E9" s="16">
        <f t="shared" si="0"/>
        <v>32.5</v>
      </c>
      <c r="F9" s="68"/>
      <c r="G9" s="24" t="s">
        <v>17</v>
      </c>
      <c r="H9" s="77">
        <v>85</v>
      </c>
      <c r="I9" s="16">
        <f>SUM(I7*H9)-E44</f>
        <v>33.288829999999962</v>
      </c>
      <c r="J9" s="16">
        <f>SUM(J7*H9)-E44</f>
        <v>-51.711170000000038</v>
      </c>
      <c r="K9" s="16">
        <f>SUM(K7*H9)-E44</f>
        <v>-136.71117000000004</v>
      </c>
      <c r="L9" s="72"/>
    </row>
    <row r="10" spans="1:12" x14ac:dyDescent="0.25">
      <c r="A10" s="14" t="s">
        <v>40</v>
      </c>
      <c r="B10" s="14" t="s">
        <v>41</v>
      </c>
      <c r="C10" s="73">
        <v>12</v>
      </c>
      <c r="D10" s="74">
        <v>1</v>
      </c>
      <c r="E10" s="16">
        <f t="shared" si="0"/>
        <v>12</v>
      </c>
      <c r="F10" s="68"/>
      <c r="G10" s="24" t="s">
        <v>18</v>
      </c>
      <c r="H10" s="77">
        <v>65</v>
      </c>
      <c r="I10" s="16">
        <f>SUM(I7*H10)-E44</f>
        <v>-86.711170000000038</v>
      </c>
      <c r="J10" s="16">
        <f>SUM(J7*H10)-E44</f>
        <v>-151.71117000000004</v>
      </c>
      <c r="K10" s="16">
        <f>SUM(K7*H10)-E44</f>
        <v>-216.71117000000004</v>
      </c>
      <c r="L10" s="72"/>
    </row>
    <row r="11" spans="1:12" x14ac:dyDescent="0.25">
      <c r="A11" s="14" t="s">
        <v>32</v>
      </c>
      <c r="B11" s="14" t="s">
        <v>42</v>
      </c>
      <c r="C11" s="73">
        <v>0.5</v>
      </c>
      <c r="D11" s="74">
        <v>150</v>
      </c>
      <c r="E11" s="16">
        <f t="shared" si="0"/>
        <v>75</v>
      </c>
      <c r="F11" s="68"/>
      <c r="G11" s="3"/>
      <c r="H11" s="3"/>
      <c r="I11" s="3"/>
      <c r="J11" s="3"/>
      <c r="K11" s="3"/>
      <c r="L11" s="72"/>
    </row>
    <row r="12" spans="1:12" ht="15.75" x14ac:dyDescent="0.25">
      <c r="A12" s="14" t="s">
        <v>57</v>
      </c>
      <c r="B12" s="14" t="s">
        <v>34</v>
      </c>
      <c r="C12" s="73">
        <v>9.5299999999999994</v>
      </c>
      <c r="D12" s="74">
        <v>0.8</v>
      </c>
      <c r="E12" s="16">
        <f t="shared" si="0"/>
        <v>7.6239999999999997</v>
      </c>
      <c r="F12" s="68"/>
      <c r="H12" s="27" t="s">
        <v>30</v>
      </c>
      <c r="L12" s="72"/>
    </row>
    <row r="13" spans="1:12" x14ac:dyDescent="0.25">
      <c r="A13" s="14" t="s">
        <v>47</v>
      </c>
      <c r="B13" s="14" t="s">
        <v>33</v>
      </c>
      <c r="C13" s="73">
        <v>4.1399999999999997</v>
      </c>
      <c r="D13" s="74">
        <v>1</v>
      </c>
      <c r="E13" s="16">
        <f>(C13*D13)</f>
        <v>4.1399999999999997</v>
      </c>
      <c r="F13" s="68"/>
      <c r="G13" s="3"/>
      <c r="H13" s="3"/>
      <c r="I13" s="11"/>
      <c r="J13" s="12" t="s">
        <v>29</v>
      </c>
      <c r="K13" s="13"/>
      <c r="L13" s="72"/>
    </row>
    <row r="14" spans="1:12" x14ac:dyDescent="0.25">
      <c r="A14" s="14" t="s">
        <v>48</v>
      </c>
      <c r="B14" s="14" t="s">
        <v>34</v>
      </c>
      <c r="C14" s="73">
        <v>1.86</v>
      </c>
      <c r="D14" s="74">
        <v>2</v>
      </c>
      <c r="E14" s="16">
        <f>(C14*D14)</f>
        <v>3.72</v>
      </c>
      <c r="F14" s="69"/>
      <c r="I14" s="28" t="s">
        <v>9</v>
      </c>
      <c r="J14" s="29" t="s">
        <v>10</v>
      </c>
      <c r="K14" s="28" t="s">
        <v>11</v>
      </c>
      <c r="L14" s="72"/>
    </row>
    <row r="15" spans="1:12" x14ac:dyDescent="0.25">
      <c r="A15" s="14" t="s">
        <v>51</v>
      </c>
      <c r="B15" s="14" t="s">
        <v>34</v>
      </c>
      <c r="C15" s="74">
        <v>0.64</v>
      </c>
      <c r="D15" s="74">
        <v>2</v>
      </c>
      <c r="E15" s="16">
        <f t="shared" ref="E15:E16" si="1">(C15*D15)</f>
        <v>1.28</v>
      </c>
      <c r="F15" s="68"/>
      <c r="G15" s="30" t="s">
        <v>39</v>
      </c>
      <c r="H15" s="31"/>
      <c r="I15" s="79">
        <v>6</v>
      </c>
      <c r="J15" s="80">
        <v>5</v>
      </c>
      <c r="K15" s="79">
        <v>4</v>
      </c>
      <c r="L15" s="72"/>
    </row>
    <row r="16" spans="1:12" x14ac:dyDescent="0.25">
      <c r="A16" s="14" t="s">
        <v>52</v>
      </c>
      <c r="B16" s="14" t="s">
        <v>34</v>
      </c>
      <c r="C16" s="74">
        <v>1.95</v>
      </c>
      <c r="D16" s="74">
        <v>6.5</v>
      </c>
      <c r="E16" s="16">
        <f t="shared" si="1"/>
        <v>12.674999999999999</v>
      </c>
      <c r="F16" s="68"/>
      <c r="G16" s="24" t="s">
        <v>14</v>
      </c>
      <c r="H16" s="78">
        <v>105</v>
      </c>
      <c r="I16" s="15">
        <f>I8/$H$8</f>
        <v>1.4598936190476186</v>
      </c>
      <c r="J16" s="15">
        <f>J8/$H$8</f>
        <v>0.45989361904761866</v>
      </c>
      <c r="K16" s="15">
        <f>K8/$H$8</f>
        <v>-0.54010638095238128</v>
      </c>
    </row>
    <row r="17" spans="1:12" x14ac:dyDescent="0.25">
      <c r="A17" s="74"/>
      <c r="B17" s="74"/>
      <c r="C17" s="74"/>
      <c r="D17" s="74"/>
      <c r="E17" s="16">
        <f t="shared" ref="E17:E23" si="2">(C17*D17)</f>
        <v>0</v>
      </c>
      <c r="F17" s="68"/>
      <c r="G17" s="24" t="s">
        <v>17</v>
      </c>
      <c r="H17" s="78">
        <v>85</v>
      </c>
      <c r="I17" s="15">
        <f>I9/$H$9</f>
        <v>0.39163329411764664</v>
      </c>
      <c r="J17" s="15">
        <f>J9/$H$9</f>
        <v>-0.60836670588235342</v>
      </c>
      <c r="K17" s="15">
        <f>K9/$H$9</f>
        <v>-1.6083667058823534</v>
      </c>
    </row>
    <row r="18" spans="1:12" x14ac:dyDescent="0.25">
      <c r="A18" s="74"/>
      <c r="B18" s="74"/>
      <c r="C18" s="74"/>
      <c r="D18" s="74"/>
      <c r="E18" s="16">
        <f t="shared" si="2"/>
        <v>0</v>
      </c>
      <c r="F18" s="68"/>
      <c r="G18" s="24" t="s">
        <v>18</v>
      </c>
      <c r="H18" s="78">
        <v>65</v>
      </c>
      <c r="I18" s="15">
        <f>I10/$H$10</f>
        <v>-1.3340180000000006</v>
      </c>
      <c r="J18" s="15">
        <f>J10/$H$10</f>
        <v>-2.3340180000000004</v>
      </c>
      <c r="K18" s="15">
        <f>K10/$H$10</f>
        <v>-3.3340180000000004</v>
      </c>
    </row>
    <row r="19" spans="1:12" x14ac:dyDescent="0.25">
      <c r="A19" s="74"/>
      <c r="B19" s="74"/>
      <c r="C19" s="74"/>
      <c r="D19" s="74"/>
      <c r="E19" s="16">
        <f t="shared" si="2"/>
        <v>0</v>
      </c>
      <c r="F19" s="68"/>
    </row>
    <row r="20" spans="1:12" x14ac:dyDescent="0.25">
      <c r="A20" s="74"/>
      <c r="B20" s="74"/>
      <c r="C20" s="74"/>
      <c r="D20" s="74"/>
      <c r="E20" s="16">
        <f t="shared" si="2"/>
        <v>0</v>
      </c>
      <c r="F20" s="68"/>
      <c r="G20" s="35" t="s">
        <v>20</v>
      </c>
      <c r="H20" s="31"/>
      <c r="I20" s="31"/>
    </row>
    <row r="21" spans="1:12" x14ac:dyDescent="0.25">
      <c r="A21" s="74"/>
      <c r="B21" s="74"/>
      <c r="C21" s="74"/>
      <c r="D21" s="74"/>
      <c r="E21" s="16">
        <f t="shared" si="2"/>
        <v>0</v>
      </c>
      <c r="F21" s="68"/>
      <c r="G21" s="30" t="s">
        <v>39</v>
      </c>
      <c r="H21" s="31"/>
      <c r="I21" s="36"/>
      <c r="K21" s="26"/>
    </row>
    <row r="22" spans="1:12" x14ac:dyDescent="0.25">
      <c r="A22" s="74"/>
      <c r="B22" s="74"/>
      <c r="C22" s="74"/>
      <c r="D22" s="74"/>
      <c r="E22" s="16">
        <f t="shared" si="2"/>
        <v>0</v>
      </c>
      <c r="F22" s="68"/>
      <c r="G22" s="24" t="s">
        <v>14</v>
      </c>
      <c r="H22" s="78">
        <v>105</v>
      </c>
      <c r="I22" s="15">
        <f>$E$44/H8</f>
        <v>4.5401063809523814</v>
      </c>
      <c r="K22" s="26"/>
    </row>
    <row r="23" spans="1:12" x14ac:dyDescent="0.25">
      <c r="A23" s="74"/>
      <c r="B23" s="74"/>
      <c r="C23" s="74"/>
      <c r="D23" s="74"/>
      <c r="E23" s="16">
        <f t="shared" si="2"/>
        <v>0</v>
      </c>
      <c r="F23" s="68"/>
      <c r="G23" s="24" t="s">
        <v>17</v>
      </c>
      <c r="H23" s="78">
        <v>85</v>
      </c>
      <c r="I23" s="15">
        <f>$E$44/H9</f>
        <v>5.6083667058823536</v>
      </c>
      <c r="J23" s="3"/>
      <c r="K23" s="26"/>
    </row>
    <row r="24" spans="1:12" x14ac:dyDescent="0.25">
      <c r="A24" s="14" t="s">
        <v>35</v>
      </c>
      <c r="B24" s="15">
        <f>SUM(E6:E23)</f>
        <v>230.239</v>
      </c>
      <c r="C24" s="75">
        <v>0.06</v>
      </c>
      <c r="D24" s="74">
        <v>6</v>
      </c>
      <c r="E24" s="16">
        <f>B24*(D24/12)*C24</f>
        <v>6.9071699999999998</v>
      </c>
      <c r="F24" s="68"/>
      <c r="G24" s="24" t="s">
        <v>18</v>
      </c>
      <c r="H24" s="78">
        <v>65</v>
      </c>
      <c r="I24" s="15">
        <f>$E$44/H10</f>
        <v>7.3340180000000004</v>
      </c>
      <c r="J24" s="3"/>
      <c r="K24" s="26"/>
    </row>
    <row r="25" spans="1:12" x14ac:dyDescent="0.25">
      <c r="A25" s="52" t="s">
        <v>21</v>
      </c>
      <c r="B25" s="53"/>
      <c r="C25" s="53"/>
      <c r="D25" s="53"/>
      <c r="E25" s="54">
        <f>SUM(E6:E24)</f>
        <v>237.14617000000001</v>
      </c>
      <c r="F25" s="68"/>
    </row>
    <row r="26" spans="1:12" x14ac:dyDescent="0.25">
      <c r="F26" s="68"/>
    </row>
    <row r="27" spans="1:12" x14ac:dyDescent="0.25">
      <c r="A27" s="7" t="s">
        <v>22</v>
      </c>
      <c r="B27" s="11"/>
      <c r="C27" s="11"/>
      <c r="D27" s="11"/>
      <c r="E27" s="11"/>
      <c r="F27" s="68"/>
    </row>
    <row r="28" spans="1:12" x14ac:dyDescent="0.25">
      <c r="A28" s="50" t="s">
        <v>2</v>
      </c>
      <c r="B28" s="50" t="s">
        <v>3</v>
      </c>
      <c r="C28" s="50" t="s">
        <v>4</v>
      </c>
      <c r="D28" s="50" t="s">
        <v>5</v>
      </c>
      <c r="E28" s="51" t="s">
        <v>6</v>
      </c>
      <c r="F28" s="70"/>
    </row>
    <row r="29" spans="1:12" x14ac:dyDescent="0.25">
      <c r="A29" s="14" t="s">
        <v>43</v>
      </c>
      <c r="B29" s="14" t="s">
        <v>23</v>
      </c>
      <c r="C29" s="73">
        <v>9.5500000000000007</v>
      </c>
      <c r="D29" s="74">
        <v>1</v>
      </c>
      <c r="E29" s="16">
        <f>C29*D29</f>
        <v>9.5500000000000007</v>
      </c>
      <c r="F29" s="70"/>
    </row>
    <row r="30" spans="1:12" x14ac:dyDescent="0.25">
      <c r="A30" s="14" t="s">
        <v>44</v>
      </c>
      <c r="B30" s="14" t="s">
        <v>23</v>
      </c>
      <c r="C30" s="73">
        <v>19.47</v>
      </c>
      <c r="D30" s="74">
        <v>2</v>
      </c>
      <c r="E30" s="16">
        <f>C30*D30</f>
        <v>38.94</v>
      </c>
      <c r="F30" s="66"/>
    </row>
    <row r="31" spans="1:12" x14ac:dyDescent="0.25">
      <c r="A31" s="14" t="s">
        <v>45</v>
      </c>
      <c r="B31" s="14" t="s">
        <v>23</v>
      </c>
      <c r="C31" s="73">
        <v>11.2</v>
      </c>
      <c r="D31" s="74">
        <v>1</v>
      </c>
      <c r="E31" s="16">
        <f t="shared" ref="E31:E32" si="3">C31*D31</f>
        <v>11.2</v>
      </c>
      <c r="F31" s="67"/>
    </row>
    <row r="32" spans="1:12" x14ac:dyDescent="0.25">
      <c r="A32" s="14" t="s">
        <v>46</v>
      </c>
      <c r="B32" s="14" t="s">
        <v>19</v>
      </c>
      <c r="C32" s="73">
        <v>10.5</v>
      </c>
      <c r="D32" s="74">
        <v>2</v>
      </c>
      <c r="E32" s="16">
        <f t="shared" si="3"/>
        <v>21</v>
      </c>
      <c r="F32" s="68"/>
      <c r="L32" s="37"/>
    </row>
    <row r="33" spans="1:12" x14ac:dyDescent="0.25">
      <c r="A33" s="14" t="s">
        <v>36</v>
      </c>
      <c r="B33" s="14" t="s">
        <v>19</v>
      </c>
      <c r="C33" s="73">
        <v>37.81</v>
      </c>
      <c r="D33" s="74">
        <v>1</v>
      </c>
      <c r="E33" s="16">
        <f>C33*D33</f>
        <v>37.81</v>
      </c>
      <c r="F33" s="68"/>
      <c r="L33" s="37"/>
    </row>
    <row r="34" spans="1:12" x14ac:dyDescent="0.25">
      <c r="A34" s="14" t="s">
        <v>50</v>
      </c>
      <c r="B34" s="14" t="s">
        <v>19</v>
      </c>
      <c r="C34" s="73">
        <v>0.2</v>
      </c>
      <c r="D34" s="74">
        <f>H9</f>
        <v>85</v>
      </c>
      <c r="E34" s="16">
        <f>C34*D34</f>
        <v>17</v>
      </c>
      <c r="F34" s="68"/>
    </row>
    <row r="35" spans="1:12" x14ac:dyDescent="0.25">
      <c r="A35" s="74"/>
      <c r="B35" s="74"/>
      <c r="C35" s="73"/>
      <c r="D35" s="74"/>
      <c r="E35" s="16">
        <f t="shared" ref="E35:E39" si="4">C35*D35</f>
        <v>0</v>
      </c>
      <c r="F35" s="68"/>
    </row>
    <row r="36" spans="1:12" x14ac:dyDescent="0.25">
      <c r="A36" s="74"/>
      <c r="B36" s="74"/>
      <c r="C36" s="73"/>
      <c r="D36" s="74"/>
      <c r="E36" s="16">
        <f t="shared" si="4"/>
        <v>0</v>
      </c>
      <c r="F36" s="68"/>
    </row>
    <row r="37" spans="1:12" x14ac:dyDescent="0.25">
      <c r="A37" s="74"/>
      <c r="B37" s="74"/>
      <c r="C37" s="73"/>
      <c r="D37" s="74"/>
      <c r="E37" s="16">
        <f t="shared" si="4"/>
        <v>0</v>
      </c>
      <c r="F37" s="68"/>
    </row>
    <row r="38" spans="1:12" x14ac:dyDescent="0.25">
      <c r="A38" s="74"/>
      <c r="B38" s="74"/>
      <c r="C38" s="73"/>
      <c r="D38" s="74"/>
      <c r="E38" s="16">
        <f t="shared" si="4"/>
        <v>0</v>
      </c>
      <c r="F38" s="68"/>
    </row>
    <row r="39" spans="1:12" x14ac:dyDescent="0.25">
      <c r="A39" s="74"/>
      <c r="B39" s="74"/>
      <c r="C39" s="73"/>
      <c r="D39" s="74"/>
      <c r="E39" s="16">
        <f t="shared" si="4"/>
        <v>0</v>
      </c>
      <c r="F39" s="68"/>
    </row>
    <row r="40" spans="1:12" ht="15.75" x14ac:dyDescent="0.25">
      <c r="A40" s="14" t="s">
        <v>55</v>
      </c>
      <c r="B40" s="15">
        <f>SUM(E29:E39)</f>
        <v>135.5</v>
      </c>
      <c r="C40" s="76">
        <v>0.06</v>
      </c>
      <c r="D40" s="74">
        <v>6</v>
      </c>
      <c r="E40" s="16">
        <f>B40*(D40/12)*C40</f>
        <v>4.0649999999999995</v>
      </c>
      <c r="F40" s="68"/>
      <c r="L40" s="37"/>
    </row>
    <row r="41" spans="1:12" x14ac:dyDescent="0.25">
      <c r="A41" s="14" t="s">
        <v>24</v>
      </c>
      <c r="B41" s="14" t="s">
        <v>19</v>
      </c>
      <c r="C41" s="73">
        <v>100</v>
      </c>
      <c r="D41" s="74">
        <v>1</v>
      </c>
      <c r="E41" s="16">
        <f>C41*D41</f>
        <v>100</v>
      </c>
      <c r="F41" s="68"/>
      <c r="L41" s="37"/>
    </row>
    <row r="42" spans="1:12" x14ac:dyDescent="0.25">
      <c r="A42" s="52" t="s">
        <v>25</v>
      </c>
      <c r="B42" s="53"/>
      <c r="C42" s="53"/>
      <c r="D42" s="53"/>
      <c r="E42" s="54">
        <f>SUM(E29:E41)</f>
        <v>239.565</v>
      </c>
      <c r="F42" s="68"/>
      <c r="G42" s="3"/>
      <c r="H42" s="3"/>
      <c r="I42" s="3"/>
      <c r="J42" s="3"/>
      <c r="K42" s="26"/>
      <c r="L42" s="37"/>
    </row>
    <row r="43" spans="1:12" x14ac:dyDescent="0.25">
      <c r="A43" s="3"/>
      <c r="B43" s="3"/>
      <c r="C43" s="26"/>
      <c r="D43" s="3"/>
      <c r="E43" s="17"/>
      <c r="F43" s="71"/>
      <c r="G43" s="3"/>
      <c r="H43" s="3"/>
      <c r="I43" s="3"/>
      <c r="J43" s="3"/>
      <c r="K43" s="26"/>
      <c r="L43" s="37"/>
    </row>
    <row r="44" spans="1:12" x14ac:dyDescent="0.25">
      <c r="A44" s="39" t="s">
        <v>26</v>
      </c>
      <c r="B44" s="40"/>
      <c r="C44" s="41"/>
      <c r="D44" s="41"/>
      <c r="E44" s="42">
        <f>E25+E42</f>
        <v>476.71117000000004</v>
      </c>
      <c r="F44" s="17"/>
      <c r="G44" s="3"/>
      <c r="H44" s="3"/>
      <c r="I44" s="3"/>
      <c r="J44" s="3"/>
      <c r="K44" s="26"/>
      <c r="L44" s="37"/>
    </row>
    <row r="45" spans="1:12" x14ac:dyDescent="0.25">
      <c r="A45" s="39" t="s">
        <v>27</v>
      </c>
      <c r="B45" s="40"/>
      <c r="C45" s="41"/>
      <c r="D45" s="41"/>
      <c r="E45" s="42">
        <f>(J7*H9)</f>
        <v>425</v>
      </c>
      <c r="F45" s="17"/>
      <c r="G45" s="3"/>
      <c r="H45" s="3"/>
      <c r="I45" s="3"/>
      <c r="J45" s="3"/>
      <c r="K45" s="26"/>
      <c r="L45" s="37"/>
    </row>
    <row r="46" spans="1:12" x14ac:dyDescent="0.25">
      <c r="A46" s="39" t="s">
        <v>28</v>
      </c>
      <c r="B46" s="44"/>
      <c r="C46" s="45"/>
      <c r="D46" s="45"/>
      <c r="E46" s="46">
        <f>SUM(E45-E44)</f>
        <v>-51.711170000000038</v>
      </c>
      <c r="F46" s="17"/>
      <c r="G46" s="26"/>
      <c r="H46" s="3"/>
      <c r="I46" s="3"/>
      <c r="J46" s="3"/>
      <c r="K46" s="3"/>
    </row>
    <row r="47" spans="1:12" x14ac:dyDescent="0.25">
      <c r="F47" s="17"/>
      <c r="G47" s="3"/>
      <c r="H47" s="3"/>
      <c r="I47" s="3"/>
      <c r="J47" s="3"/>
      <c r="K47" s="3"/>
    </row>
    <row r="48" spans="1:12" ht="15.75" x14ac:dyDescent="0.25">
      <c r="A48" s="47" t="s">
        <v>53</v>
      </c>
      <c r="F48" s="17"/>
      <c r="G48" s="3"/>
      <c r="H48" s="3"/>
      <c r="I48" s="3"/>
      <c r="J48" s="3"/>
      <c r="K48" s="3"/>
    </row>
    <row r="49" spans="1:11" x14ac:dyDescent="0.25">
      <c r="A49" s="3"/>
      <c r="B49" s="3"/>
      <c r="C49" s="3"/>
      <c r="D49" s="3"/>
      <c r="E49" s="3"/>
      <c r="F49" s="26"/>
      <c r="G49" s="38"/>
      <c r="H49" s="38"/>
      <c r="I49" s="38"/>
      <c r="J49" s="38"/>
      <c r="K49" s="38"/>
    </row>
    <row r="50" spans="1:11" ht="15.75" x14ac:dyDescent="0.25">
      <c r="A50" s="47" t="s">
        <v>56</v>
      </c>
      <c r="B50" s="3"/>
      <c r="C50" s="3"/>
      <c r="D50" s="3"/>
      <c r="E50" s="3"/>
      <c r="F50" s="26"/>
      <c r="G50" s="38"/>
      <c r="H50" s="38"/>
      <c r="I50" s="38"/>
      <c r="J50" s="38"/>
      <c r="K50" s="38"/>
    </row>
    <row r="51" spans="1:11" x14ac:dyDescent="0.25">
      <c r="F51" s="17"/>
      <c r="G51" s="38"/>
      <c r="H51" s="38"/>
      <c r="I51" s="38"/>
      <c r="J51" s="38"/>
      <c r="K51" s="38"/>
    </row>
    <row r="52" spans="1:11" x14ac:dyDescent="0.25">
      <c r="A52" s="3"/>
      <c r="B52" s="3"/>
      <c r="C52" s="3"/>
      <c r="D52" s="3"/>
      <c r="E52" s="3"/>
      <c r="F52" s="17"/>
      <c r="G52" s="3"/>
      <c r="H52" s="3"/>
      <c r="I52" s="3"/>
      <c r="J52" s="3"/>
      <c r="K52" s="3"/>
    </row>
    <row r="53" spans="1:11" ht="15.75" x14ac:dyDescent="0.25">
      <c r="A53" s="47"/>
      <c r="B53" s="3"/>
      <c r="C53" s="3"/>
      <c r="D53" s="3"/>
      <c r="E53" s="3"/>
      <c r="F53" s="17"/>
      <c r="G53" s="3"/>
      <c r="H53" s="3"/>
      <c r="I53" s="3"/>
      <c r="J53" s="3"/>
      <c r="K53" s="3"/>
    </row>
    <row r="54" spans="1:11" x14ac:dyDescent="0.25">
      <c r="F54" s="43"/>
      <c r="G54" s="3"/>
      <c r="H54" s="3"/>
      <c r="I54" s="3"/>
      <c r="J54" s="3"/>
      <c r="K54" s="3"/>
    </row>
    <row r="55" spans="1:11" x14ac:dyDescent="0.25">
      <c r="F55" s="3"/>
      <c r="G55" s="3"/>
      <c r="H55" s="3"/>
      <c r="I55" s="3"/>
      <c r="J55" s="3"/>
      <c r="K55" s="3"/>
    </row>
    <row r="56" spans="1:11" x14ac:dyDescent="0.25">
      <c r="F56" s="3"/>
      <c r="G56" s="3"/>
      <c r="H56" s="3"/>
      <c r="I56" s="3"/>
      <c r="J56" s="3"/>
      <c r="K56" s="3"/>
    </row>
    <row r="57" spans="1:1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5">
      <c r="B59" s="48"/>
      <c r="C59" s="48"/>
      <c r="D59" s="48"/>
      <c r="E59" s="43"/>
      <c r="F59" s="3"/>
      <c r="G59" s="3"/>
      <c r="H59" s="3"/>
      <c r="I59" s="3"/>
      <c r="J59" s="3"/>
      <c r="K59" s="3"/>
    </row>
    <row r="60" spans="1:1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5">
      <c r="F61" s="43"/>
      <c r="G61" s="3"/>
      <c r="H61" s="3"/>
      <c r="I61" s="3"/>
      <c r="J61" s="3"/>
      <c r="K61" s="3"/>
    </row>
    <row r="62" spans="1:11" x14ac:dyDescent="0.25">
      <c r="F62" s="3"/>
      <c r="G62" s="3"/>
      <c r="H62" s="3"/>
      <c r="I62" s="3"/>
      <c r="J62" s="3"/>
      <c r="K62" s="3"/>
    </row>
    <row r="63" spans="1:11" x14ac:dyDescent="0.25">
      <c r="F63" s="3"/>
      <c r="G63" s="3"/>
      <c r="H63" s="3"/>
      <c r="I63" s="3"/>
      <c r="J63" s="3"/>
      <c r="K63" s="3"/>
    </row>
  </sheetData>
  <pageMargins left="0.7" right="0.7" top="0.75" bottom="0.75" header="0.3" footer="0.3"/>
  <pageSetup scale="90" orientation="landscape" r:id="rId1"/>
  <ignoredErrors>
    <ignoredError sqref="E4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4C79C-99CD-402A-BA3E-338112971EE7}">
  <sheetPr>
    <pageSetUpPr fitToPage="1"/>
  </sheetPr>
  <dimension ref="A1:M55"/>
  <sheetViews>
    <sheetView workbookViewId="0">
      <selection activeCell="D1" sqref="D1"/>
    </sheetView>
  </sheetViews>
  <sheetFormatPr defaultRowHeight="15" x14ac:dyDescent="0.25"/>
  <cols>
    <col min="1" max="1" width="27.28515625" style="4" customWidth="1"/>
    <col min="2" max="2" width="11" style="4" customWidth="1"/>
    <col min="3" max="6" width="9.140625" style="4"/>
    <col min="7" max="7" width="9.140625" style="4" customWidth="1"/>
    <col min="8" max="8" width="15" style="4" customWidth="1"/>
    <col min="9" max="9" width="10.85546875" style="4" bestFit="1" customWidth="1"/>
    <col min="10" max="16384" width="9.140625" style="4"/>
  </cols>
  <sheetData>
    <row r="1" spans="1:13" ht="15.75" x14ac:dyDescent="0.25">
      <c r="A1" s="1" t="s">
        <v>65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3" ht="15.75" x14ac:dyDescent="0.25">
      <c r="A2" s="5" t="s">
        <v>72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3" ht="15.75" x14ac:dyDescent="0.25">
      <c r="A3" s="1" t="s">
        <v>1</v>
      </c>
      <c r="B3" s="6"/>
      <c r="C3" s="3"/>
      <c r="D3" s="2"/>
      <c r="E3" s="3"/>
      <c r="F3" s="3"/>
      <c r="G3" s="3"/>
      <c r="H3" s="3"/>
      <c r="I3" s="3"/>
      <c r="J3" s="3"/>
      <c r="K3" s="3"/>
    </row>
    <row r="4" spans="1:13" ht="15.75" x14ac:dyDescent="0.25">
      <c r="A4" s="7" t="s">
        <v>0</v>
      </c>
      <c r="B4" s="8"/>
      <c r="C4" s="8"/>
      <c r="D4" s="8"/>
      <c r="E4" s="9"/>
      <c r="F4" s="66"/>
      <c r="G4" s="3"/>
      <c r="I4" s="1" t="s">
        <v>66</v>
      </c>
      <c r="J4" s="10"/>
      <c r="K4" s="10"/>
    </row>
    <row r="5" spans="1:13" x14ac:dyDescent="0.25">
      <c r="A5" s="50" t="s">
        <v>2</v>
      </c>
      <c r="B5" s="50" t="s">
        <v>3</v>
      </c>
      <c r="C5" s="50" t="s">
        <v>4</v>
      </c>
      <c r="D5" s="50" t="s">
        <v>5</v>
      </c>
      <c r="E5" s="51" t="s">
        <v>6</v>
      </c>
      <c r="F5" s="67"/>
      <c r="G5" s="3"/>
      <c r="H5" s="3"/>
      <c r="I5" s="11"/>
      <c r="J5" s="12" t="s">
        <v>29</v>
      </c>
      <c r="K5" s="13"/>
    </row>
    <row r="6" spans="1:13" x14ac:dyDescent="0.25">
      <c r="A6" s="14" t="s">
        <v>7</v>
      </c>
      <c r="B6" s="14" t="s">
        <v>8</v>
      </c>
      <c r="C6" s="15">
        <v>0.47</v>
      </c>
      <c r="D6" s="14">
        <v>70</v>
      </c>
      <c r="E6" s="16">
        <f t="shared" ref="E6:E19" si="0">(C6*D6)</f>
        <v>32.9</v>
      </c>
      <c r="F6" s="68"/>
      <c r="G6" s="18"/>
      <c r="H6" s="18"/>
      <c r="I6" s="19" t="s">
        <v>9</v>
      </c>
      <c r="J6" s="20" t="s">
        <v>10</v>
      </c>
      <c r="K6" s="19" t="s">
        <v>11</v>
      </c>
      <c r="L6" s="72"/>
    </row>
    <row r="7" spans="1:13" x14ac:dyDescent="0.25">
      <c r="A7" s="14" t="s">
        <v>12</v>
      </c>
      <c r="B7" s="14" t="s">
        <v>8</v>
      </c>
      <c r="C7" s="15">
        <v>0.83</v>
      </c>
      <c r="D7" s="14">
        <v>85</v>
      </c>
      <c r="E7" s="16">
        <f t="shared" si="0"/>
        <v>70.55</v>
      </c>
      <c r="F7" s="68"/>
      <c r="G7" s="21" t="s">
        <v>38</v>
      </c>
      <c r="H7" s="7"/>
      <c r="I7" s="22">
        <v>6.25</v>
      </c>
      <c r="J7" s="23">
        <v>6</v>
      </c>
      <c r="K7" s="22">
        <v>5.75</v>
      </c>
      <c r="L7" s="72"/>
    </row>
    <row r="8" spans="1:13" x14ac:dyDescent="0.25">
      <c r="A8" s="14" t="s">
        <v>13</v>
      </c>
      <c r="B8" s="14" t="s">
        <v>8</v>
      </c>
      <c r="C8" s="15">
        <v>0.38</v>
      </c>
      <c r="D8" s="14">
        <v>75</v>
      </c>
      <c r="E8" s="16">
        <f t="shared" si="0"/>
        <v>28.5</v>
      </c>
      <c r="F8" s="68"/>
      <c r="G8" s="24" t="s">
        <v>14</v>
      </c>
      <c r="H8" s="25">
        <v>105</v>
      </c>
      <c r="I8" s="16">
        <f>SUM(I7*$H$8)</f>
        <v>656.25</v>
      </c>
      <c r="J8" s="16">
        <f t="shared" ref="J8:K8" si="1">SUM(J7*$H$8)</f>
        <v>630</v>
      </c>
      <c r="K8" s="16">
        <f t="shared" si="1"/>
        <v>603.75</v>
      </c>
      <c r="L8" s="72"/>
    </row>
    <row r="9" spans="1:13" x14ac:dyDescent="0.25">
      <c r="A9" s="14" t="s">
        <v>15</v>
      </c>
      <c r="B9" s="14" t="s">
        <v>16</v>
      </c>
      <c r="C9" s="15">
        <v>65</v>
      </c>
      <c r="D9" s="14">
        <v>0.5</v>
      </c>
      <c r="E9" s="16">
        <f t="shared" si="0"/>
        <v>32.5</v>
      </c>
      <c r="F9" s="68"/>
      <c r="G9" s="24" t="s">
        <v>17</v>
      </c>
      <c r="H9" s="25">
        <v>85</v>
      </c>
      <c r="I9" s="16">
        <f>SUM(I7*$H$9)</f>
        <v>531.25</v>
      </c>
      <c r="J9" s="16">
        <f t="shared" ref="J9:K9" si="2">SUM(J7*$H$9)</f>
        <v>510</v>
      </c>
      <c r="K9" s="16">
        <f t="shared" si="2"/>
        <v>488.75</v>
      </c>
      <c r="L9" s="72"/>
      <c r="M9" s="56"/>
    </row>
    <row r="10" spans="1:13" x14ac:dyDescent="0.25">
      <c r="A10" s="14" t="s">
        <v>40</v>
      </c>
      <c r="B10" s="14" t="s">
        <v>41</v>
      </c>
      <c r="C10" s="15">
        <v>12</v>
      </c>
      <c r="D10" s="14">
        <v>1</v>
      </c>
      <c r="E10" s="16">
        <f t="shared" si="0"/>
        <v>12</v>
      </c>
      <c r="F10" s="68"/>
      <c r="G10" s="24" t="s">
        <v>18</v>
      </c>
      <c r="H10" s="25">
        <v>65</v>
      </c>
      <c r="I10" s="16">
        <f>SUM(I7*$H$10)</f>
        <v>406.25</v>
      </c>
      <c r="J10" s="16">
        <f t="shared" ref="J10:K10" si="3">SUM(J7*$H$10)</f>
        <v>390</v>
      </c>
      <c r="K10" s="16">
        <f t="shared" si="3"/>
        <v>373.75</v>
      </c>
      <c r="L10" s="72"/>
    </row>
    <row r="11" spans="1:13" x14ac:dyDescent="0.25">
      <c r="A11" s="14" t="s">
        <v>58</v>
      </c>
      <c r="B11" s="14" t="s">
        <v>42</v>
      </c>
      <c r="C11" s="15">
        <v>0.44</v>
      </c>
      <c r="D11" s="14">
        <v>150</v>
      </c>
      <c r="E11" s="16">
        <f t="shared" si="0"/>
        <v>66</v>
      </c>
      <c r="F11" s="68"/>
      <c r="L11" s="72"/>
    </row>
    <row r="12" spans="1:13" ht="15.75" x14ac:dyDescent="0.25">
      <c r="A12" s="14" t="s">
        <v>59</v>
      </c>
      <c r="B12" s="14" t="s">
        <v>60</v>
      </c>
      <c r="C12" s="15">
        <v>175</v>
      </c>
      <c r="D12" s="14">
        <v>0.38</v>
      </c>
      <c r="E12" s="16">
        <f t="shared" si="0"/>
        <v>66.5</v>
      </c>
      <c r="F12" s="68"/>
      <c r="G12" s="3"/>
      <c r="I12" s="1" t="s">
        <v>67</v>
      </c>
      <c r="J12" s="10"/>
      <c r="K12" s="10"/>
      <c r="L12" s="72"/>
    </row>
    <row r="13" spans="1:13" x14ac:dyDescent="0.25">
      <c r="A13" s="14" t="s">
        <v>57</v>
      </c>
      <c r="B13" s="14" t="s">
        <v>34</v>
      </c>
      <c r="C13" s="15">
        <v>9.5299999999999994</v>
      </c>
      <c r="D13" s="14">
        <v>0.8</v>
      </c>
      <c r="E13" s="16">
        <f t="shared" si="0"/>
        <v>7.6239999999999997</v>
      </c>
      <c r="F13" s="68"/>
      <c r="G13" s="3"/>
      <c r="H13" s="3"/>
      <c r="I13" s="11"/>
      <c r="J13" s="12" t="s">
        <v>29</v>
      </c>
      <c r="K13" s="13"/>
      <c r="L13" s="72"/>
    </row>
    <row r="14" spans="1:13" x14ac:dyDescent="0.25">
      <c r="A14" s="14" t="s">
        <v>47</v>
      </c>
      <c r="B14" s="14" t="s">
        <v>33</v>
      </c>
      <c r="C14" s="15">
        <v>4.1399999999999997</v>
      </c>
      <c r="D14" s="14">
        <v>1</v>
      </c>
      <c r="E14" s="16">
        <f t="shared" si="0"/>
        <v>4.1399999999999997</v>
      </c>
      <c r="F14" s="68"/>
      <c r="G14" s="18"/>
      <c r="H14" s="18"/>
      <c r="I14" s="19" t="s">
        <v>9</v>
      </c>
      <c r="J14" s="20" t="s">
        <v>10</v>
      </c>
      <c r="K14" s="19" t="s">
        <v>11</v>
      </c>
      <c r="L14" s="72"/>
    </row>
    <row r="15" spans="1:13" x14ac:dyDescent="0.25">
      <c r="A15" s="14" t="s">
        <v>61</v>
      </c>
      <c r="B15" s="14" t="s">
        <v>63</v>
      </c>
      <c r="C15" s="15">
        <v>2.75</v>
      </c>
      <c r="D15" s="14">
        <v>1</v>
      </c>
      <c r="E15" s="16">
        <f t="shared" si="0"/>
        <v>2.75</v>
      </c>
      <c r="F15" s="68"/>
      <c r="G15" s="21" t="s">
        <v>38</v>
      </c>
      <c r="H15" s="7"/>
      <c r="I15" s="22">
        <v>12</v>
      </c>
      <c r="J15" s="23">
        <v>10</v>
      </c>
      <c r="K15" s="22">
        <v>8</v>
      </c>
      <c r="L15" s="72"/>
    </row>
    <row r="16" spans="1:13" x14ac:dyDescent="0.25">
      <c r="A16" s="14" t="s">
        <v>62</v>
      </c>
      <c r="B16" s="14" t="s">
        <v>33</v>
      </c>
      <c r="C16" s="15">
        <v>5.25</v>
      </c>
      <c r="D16" s="14">
        <v>1</v>
      </c>
      <c r="E16" s="16">
        <f t="shared" si="0"/>
        <v>5.25</v>
      </c>
      <c r="F16" s="68"/>
      <c r="G16" s="24" t="s">
        <v>14</v>
      </c>
      <c r="H16" s="25">
        <v>75</v>
      </c>
      <c r="I16" s="16">
        <f>SUM(I15*$H$16)</f>
        <v>900</v>
      </c>
      <c r="J16" s="16">
        <f t="shared" ref="J16:K16" si="4">SUM(J15*$H$16)</f>
        <v>750</v>
      </c>
      <c r="K16" s="16">
        <f t="shared" si="4"/>
        <v>600</v>
      </c>
      <c r="L16" s="72"/>
    </row>
    <row r="17" spans="1:12" x14ac:dyDescent="0.25">
      <c r="A17" s="14" t="s">
        <v>48</v>
      </c>
      <c r="B17" s="14" t="s">
        <v>34</v>
      </c>
      <c r="C17" s="15">
        <v>1.86</v>
      </c>
      <c r="D17" s="14">
        <v>2</v>
      </c>
      <c r="E17" s="16">
        <f t="shared" si="0"/>
        <v>3.72</v>
      </c>
      <c r="F17" s="69"/>
      <c r="G17" s="24" t="s">
        <v>17</v>
      </c>
      <c r="H17" s="25">
        <v>60</v>
      </c>
      <c r="I17" s="16">
        <f>SUM(I15*$H$17)</f>
        <v>720</v>
      </c>
      <c r="J17" s="16">
        <f t="shared" ref="J17:K17" si="5">SUM(J15*$H$17)</f>
        <v>600</v>
      </c>
      <c r="K17" s="16">
        <f t="shared" si="5"/>
        <v>480</v>
      </c>
      <c r="L17" s="72"/>
    </row>
    <row r="18" spans="1:12" x14ac:dyDescent="0.25">
      <c r="A18" s="14" t="s">
        <v>51</v>
      </c>
      <c r="B18" s="14" t="s">
        <v>34</v>
      </c>
      <c r="C18" s="14">
        <v>0.64</v>
      </c>
      <c r="D18" s="14">
        <v>2</v>
      </c>
      <c r="E18" s="16">
        <f t="shared" si="0"/>
        <v>1.28</v>
      </c>
      <c r="F18" s="68"/>
      <c r="G18" s="24" t="s">
        <v>18</v>
      </c>
      <c r="H18" s="25">
        <v>45</v>
      </c>
      <c r="I18" s="16">
        <f>SUM(I15*$H$18)</f>
        <v>540</v>
      </c>
      <c r="J18" s="16">
        <f t="shared" ref="J18:K18" si="6">SUM(J15*$H$18)</f>
        <v>450</v>
      </c>
      <c r="K18" s="16">
        <f t="shared" si="6"/>
        <v>360</v>
      </c>
    </row>
    <row r="19" spans="1:12" x14ac:dyDescent="0.25">
      <c r="A19" s="14" t="s">
        <v>52</v>
      </c>
      <c r="B19" s="14" t="s">
        <v>34</v>
      </c>
      <c r="C19" s="14">
        <v>1.95</v>
      </c>
      <c r="D19" s="14">
        <v>6.5</v>
      </c>
      <c r="E19" s="16">
        <f t="shared" si="0"/>
        <v>12.674999999999999</v>
      </c>
      <c r="F19" s="68"/>
    </row>
    <row r="20" spans="1:12" ht="15.75" x14ac:dyDescent="0.25">
      <c r="A20" s="14" t="s">
        <v>54</v>
      </c>
      <c r="B20" s="15">
        <f>SUM(E6:E19)</f>
        <v>346.38900000000001</v>
      </c>
      <c r="C20" s="49">
        <v>0.06</v>
      </c>
      <c r="D20" s="14">
        <v>6</v>
      </c>
      <c r="E20" s="16">
        <f>B20*(D20/12)*C20</f>
        <v>10.39167</v>
      </c>
      <c r="F20" s="68"/>
      <c r="G20" s="3"/>
      <c r="H20" s="1" t="s">
        <v>31</v>
      </c>
    </row>
    <row r="21" spans="1:12" ht="15.75" customHeight="1" x14ac:dyDescent="0.25">
      <c r="A21" s="52" t="s">
        <v>21</v>
      </c>
      <c r="B21" s="53"/>
      <c r="C21" s="53"/>
      <c r="D21" s="53"/>
      <c r="E21" s="54">
        <f>SUM(E6:E20)</f>
        <v>356.78066999999999</v>
      </c>
      <c r="F21" s="68"/>
      <c r="G21" s="3"/>
      <c r="H21" s="64" t="s">
        <v>38</v>
      </c>
      <c r="I21" s="11"/>
      <c r="J21" s="12" t="s">
        <v>68</v>
      </c>
      <c r="K21" s="13"/>
    </row>
    <row r="22" spans="1:12" ht="15" customHeight="1" x14ac:dyDescent="0.25">
      <c r="F22" s="68"/>
      <c r="G22" s="18"/>
      <c r="H22" s="65"/>
      <c r="I22" s="19" t="s">
        <v>9</v>
      </c>
      <c r="J22" s="20" t="s">
        <v>10</v>
      </c>
      <c r="K22" s="19" t="s">
        <v>11</v>
      </c>
    </row>
    <row r="23" spans="1:12" x14ac:dyDescent="0.25">
      <c r="A23" s="7" t="s">
        <v>22</v>
      </c>
      <c r="B23" s="11"/>
      <c r="C23" s="11"/>
      <c r="D23" s="11"/>
      <c r="E23" s="11"/>
      <c r="F23" s="68"/>
      <c r="G23" s="60"/>
      <c r="H23" s="34" t="s">
        <v>14</v>
      </c>
      <c r="I23" s="16">
        <f t="shared" ref="I23:K25" si="7">SUM(I8+I16)-$E$36</f>
        <v>853.00063</v>
      </c>
      <c r="J23" s="16">
        <f t="shared" si="7"/>
        <v>676.75063</v>
      </c>
      <c r="K23" s="16">
        <f t="shared" si="7"/>
        <v>500.50063</v>
      </c>
    </row>
    <row r="24" spans="1:12" x14ac:dyDescent="0.25">
      <c r="A24" s="50" t="s">
        <v>2</v>
      </c>
      <c r="B24" s="50" t="s">
        <v>3</v>
      </c>
      <c r="C24" s="50" t="s">
        <v>4</v>
      </c>
      <c r="D24" s="50" t="s">
        <v>5</v>
      </c>
      <c r="E24" s="51" t="s">
        <v>6</v>
      </c>
      <c r="F24" s="70"/>
      <c r="G24" s="18"/>
      <c r="H24" s="34" t="s">
        <v>17</v>
      </c>
      <c r="I24" s="16">
        <f t="shared" si="7"/>
        <v>548.00063</v>
      </c>
      <c r="J24" s="16">
        <f t="shared" si="7"/>
        <v>406.75063</v>
      </c>
      <c r="K24" s="16">
        <f t="shared" si="7"/>
        <v>265.50063</v>
      </c>
    </row>
    <row r="25" spans="1:12" x14ac:dyDescent="0.25">
      <c r="A25" s="14" t="s">
        <v>43</v>
      </c>
      <c r="B25" s="14" t="s">
        <v>23</v>
      </c>
      <c r="C25" s="15">
        <v>9.5500000000000007</v>
      </c>
      <c r="D25" s="14">
        <v>2</v>
      </c>
      <c r="E25" s="16">
        <f>C25*D25</f>
        <v>19.100000000000001</v>
      </c>
      <c r="F25" s="70"/>
      <c r="G25" s="18"/>
      <c r="H25" s="34" t="s">
        <v>18</v>
      </c>
      <c r="I25" s="16">
        <f t="shared" si="7"/>
        <v>243.00063</v>
      </c>
      <c r="J25" s="16">
        <f t="shared" si="7"/>
        <v>136.75063</v>
      </c>
      <c r="K25" s="16">
        <f t="shared" si="7"/>
        <v>30.500630000000001</v>
      </c>
    </row>
    <row r="26" spans="1:12" x14ac:dyDescent="0.25">
      <c r="A26" s="14" t="s">
        <v>44</v>
      </c>
      <c r="B26" s="14" t="s">
        <v>23</v>
      </c>
      <c r="C26" s="15">
        <v>19.47</v>
      </c>
      <c r="D26" s="14">
        <v>2</v>
      </c>
      <c r="E26" s="16">
        <f>C26*D26</f>
        <v>38.94</v>
      </c>
      <c r="F26" s="66"/>
      <c r="G26" s="18"/>
    </row>
    <row r="27" spans="1:12" x14ac:dyDescent="0.25">
      <c r="A27" s="14" t="s">
        <v>45</v>
      </c>
      <c r="B27" s="14" t="s">
        <v>23</v>
      </c>
      <c r="C27" s="15">
        <v>11.2</v>
      </c>
      <c r="D27" s="14">
        <v>1</v>
      </c>
      <c r="E27" s="16">
        <f t="shared" ref="E27:E29" si="8">C27*D27</f>
        <v>11.2</v>
      </c>
      <c r="F27" s="67"/>
      <c r="G27" s="3"/>
      <c r="H27" s="3"/>
      <c r="I27" s="3"/>
      <c r="J27" s="3"/>
      <c r="K27" s="3"/>
    </row>
    <row r="28" spans="1:12" x14ac:dyDescent="0.25">
      <c r="A28" s="14" t="s">
        <v>46</v>
      </c>
      <c r="B28" s="14" t="s">
        <v>19</v>
      </c>
      <c r="C28" s="15">
        <v>10.5</v>
      </c>
      <c r="D28" s="14">
        <v>4</v>
      </c>
      <c r="E28" s="16">
        <f t="shared" si="8"/>
        <v>42</v>
      </c>
      <c r="F28" s="68"/>
      <c r="G28" s="3"/>
      <c r="H28" s="3"/>
      <c r="I28" s="3"/>
      <c r="J28" s="3"/>
      <c r="K28" s="3"/>
      <c r="L28" s="37"/>
    </row>
    <row r="29" spans="1:12" ht="15.75" x14ac:dyDescent="0.25">
      <c r="A29" s="14" t="s">
        <v>64</v>
      </c>
      <c r="B29" s="14" t="s">
        <v>19</v>
      </c>
      <c r="C29" s="15">
        <v>23.43</v>
      </c>
      <c r="D29" s="14">
        <v>1</v>
      </c>
      <c r="E29" s="16">
        <f t="shared" si="8"/>
        <v>23.43</v>
      </c>
      <c r="F29" s="68"/>
      <c r="H29" s="27"/>
      <c r="L29" s="37"/>
    </row>
    <row r="30" spans="1:12" x14ac:dyDescent="0.25">
      <c r="A30" s="14" t="s">
        <v>36</v>
      </c>
      <c r="B30" s="14" t="s">
        <v>19</v>
      </c>
      <c r="C30" s="15">
        <v>37.81</v>
      </c>
      <c r="D30" s="14">
        <v>2</v>
      </c>
      <c r="E30" s="16">
        <f>C30*D30</f>
        <v>75.62</v>
      </c>
      <c r="F30" s="68"/>
      <c r="G30" s="3"/>
      <c r="H30" s="3"/>
      <c r="I30" s="57"/>
      <c r="J30" s="58"/>
      <c r="K30" s="57"/>
      <c r="L30" s="37"/>
    </row>
    <row r="31" spans="1:12" x14ac:dyDescent="0.25">
      <c r="A31" s="14" t="s">
        <v>50</v>
      </c>
      <c r="B31" s="14" t="s">
        <v>19</v>
      </c>
      <c r="C31" s="15">
        <v>0.2</v>
      </c>
      <c r="D31" s="14">
        <f>H9+H17</f>
        <v>145</v>
      </c>
      <c r="E31" s="16">
        <f>C31*D31</f>
        <v>29</v>
      </c>
      <c r="F31" s="68"/>
      <c r="G31" s="3"/>
      <c r="H31" s="3"/>
      <c r="I31" s="57"/>
      <c r="J31" s="58"/>
      <c r="K31" s="57"/>
    </row>
    <row r="32" spans="1:12" ht="15.75" x14ac:dyDescent="0.25">
      <c r="A32" s="14" t="s">
        <v>55</v>
      </c>
      <c r="B32" s="15">
        <f>SUM(E25:E31)</f>
        <v>239.29</v>
      </c>
      <c r="C32" s="55">
        <v>0.06</v>
      </c>
      <c r="D32" s="14">
        <v>6</v>
      </c>
      <c r="E32" s="16">
        <f>B32*(D32/12)*C32</f>
        <v>7.1786999999999992</v>
      </c>
      <c r="F32" s="68"/>
      <c r="G32" s="3"/>
      <c r="H32" s="3"/>
      <c r="I32" s="57"/>
      <c r="J32" s="58"/>
      <c r="K32" s="57"/>
      <c r="L32" s="37"/>
    </row>
    <row r="33" spans="1:12" x14ac:dyDescent="0.25">
      <c r="A33" s="14" t="s">
        <v>24</v>
      </c>
      <c r="B33" s="14" t="s">
        <v>19</v>
      </c>
      <c r="C33" s="15">
        <v>100</v>
      </c>
      <c r="D33" s="14">
        <v>1</v>
      </c>
      <c r="E33" s="16">
        <f>C33*D33</f>
        <v>100</v>
      </c>
      <c r="F33" s="68"/>
      <c r="I33" s="59"/>
      <c r="J33" s="43"/>
      <c r="K33" s="59"/>
      <c r="L33" s="37"/>
    </row>
    <row r="34" spans="1:12" x14ac:dyDescent="0.25">
      <c r="A34" s="52" t="s">
        <v>25</v>
      </c>
      <c r="B34" s="53"/>
      <c r="C34" s="53"/>
      <c r="D34" s="53"/>
      <c r="E34" s="54">
        <f>SUM(E25:E33)</f>
        <v>346.46870000000001</v>
      </c>
      <c r="F34" s="68"/>
      <c r="G34" s="60"/>
      <c r="H34" s="60"/>
      <c r="I34" s="61"/>
      <c r="J34" s="43"/>
      <c r="K34" s="61"/>
      <c r="L34" s="37"/>
    </row>
    <row r="35" spans="1:12" x14ac:dyDescent="0.25">
      <c r="F35" s="71"/>
      <c r="G35" s="18"/>
      <c r="H35" s="18"/>
      <c r="I35" s="26"/>
      <c r="J35" s="26"/>
      <c r="K35" s="26"/>
      <c r="L35" s="37"/>
    </row>
    <row r="36" spans="1:12" x14ac:dyDescent="0.25">
      <c r="A36" s="39" t="s">
        <v>26</v>
      </c>
      <c r="B36" s="40"/>
      <c r="C36" s="41"/>
      <c r="D36" s="41"/>
      <c r="E36" s="42">
        <f>E21+E34</f>
        <v>703.24937</v>
      </c>
      <c r="F36" s="68"/>
      <c r="G36" s="18"/>
      <c r="H36" s="18"/>
      <c r="I36" s="26"/>
      <c r="J36" s="26"/>
      <c r="K36" s="26"/>
      <c r="L36" s="37"/>
    </row>
    <row r="37" spans="1:12" x14ac:dyDescent="0.25">
      <c r="A37" s="39" t="s">
        <v>27</v>
      </c>
      <c r="B37" s="40"/>
      <c r="C37" s="41"/>
      <c r="D37" s="41"/>
      <c r="E37" s="42">
        <f>J9+J17</f>
        <v>1110</v>
      </c>
      <c r="F37" s="17"/>
      <c r="G37" s="18"/>
      <c r="H37" s="18"/>
      <c r="I37" s="26"/>
      <c r="J37" s="26"/>
      <c r="K37" s="26"/>
      <c r="L37" s="37"/>
    </row>
    <row r="38" spans="1:12" x14ac:dyDescent="0.25">
      <c r="A38" s="39" t="s">
        <v>28</v>
      </c>
      <c r="B38" s="44"/>
      <c r="C38" s="45"/>
      <c r="D38" s="45"/>
      <c r="E38" s="46">
        <f>SUM(E37-E36)</f>
        <v>406.75063</v>
      </c>
      <c r="F38" s="17"/>
    </row>
    <row r="39" spans="1:12" x14ac:dyDescent="0.25">
      <c r="F39" s="26"/>
      <c r="G39" s="62"/>
      <c r="H39" s="60"/>
      <c r="I39" s="60"/>
    </row>
    <row r="40" spans="1:12" ht="15.75" customHeight="1" x14ac:dyDescent="0.25">
      <c r="A40" s="63" t="s">
        <v>53</v>
      </c>
      <c r="B40" s="63"/>
      <c r="C40" s="63"/>
      <c r="D40" s="63"/>
      <c r="E40" s="63"/>
      <c r="F40" s="63"/>
      <c r="G40" s="60"/>
      <c r="H40" s="60"/>
      <c r="I40" s="26"/>
      <c r="K40" s="26"/>
    </row>
    <row r="41" spans="1:12" x14ac:dyDescent="0.25">
      <c r="A41" s="63"/>
      <c r="B41" s="63"/>
      <c r="C41" s="63"/>
      <c r="D41" s="63"/>
      <c r="E41" s="63"/>
      <c r="F41" s="63"/>
      <c r="G41" s="18"/>
      <c r="H41" s="18"/>
      <c r="I41" s="26"/>
      <c r="K41" s="26"/>
    </row>
    <row r="42" spans="1:12" ht="15.75" customHeight="1" x14ac:dyDescent="0.25">
      <c r="A42" s="63" t="s">
        <v>56</v>
      </c>
      <c r="B42" s="63"/>
      <c r="C42" s="63"/>
      <c r="D42" s="63"/>
      <c r="E42" s="63"/>
      <c r="F42" s="63"/>
      <c r="G42" s="18"/>
      <c r="H42" s="18"/>
      <c r="I42" s="26"/>
      <c r="J42" s="3"/>
      <c r="K42" s="26"/>
    </row>
    <row r="43" spans="1:12" x14ac:dyDescent="0.25">
      <c r="A43" s="63"/>
      <c r="B43" s="63"/>
      <c r="C43" s="63"/>
      <c r="D43" s="63"/>
      <c r="E43" s="63"/>
      <c r="F43" s="63"/>
      <c r="G43" s="18"/>
      <c r="H43" s="18"/>
      <c r="I43" s="26"/>
      <c r="J43" s="3"/>
      <c r="K43" s="26"/>
    </row>
    <row r="44" spans="1:12" ht="15.75" x14ac:dyDescent="0.25">
      <c r="A44" s="47"/>
      <c r="F44" s="43"/>
      <c r="G44" s="3"/>
      <c r="H44" s="3"/>
      <c r="I44" s="3"/>
      <c r="J44" s="3"/>
      <c r="K44" s="3"/>
    </row>
    <row r="45" spans="1:12" x14ac:dyDescent="0.25">
      <c r="A45" s="3"/>
      <c r="F45" s="3"/>
      <c r="G45" s="3"/>
      <c r="H45" s="3"/>
      <c r="I45" s="3"/>
      <c r="J45" s="3"/>
      <c r="K45" s="3"/>
    </row>
    <row r="46" spans="1:12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2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2" x14ac:dyDescent="0.25">
      <c r="G48" s="3"/>
      <c r="H48" s="3"/>
      <c r="I48" s="3"/>
      <c r="J48" s="3"/>
      <c r="K48" s="3"/>
    </row>
    <row r="49" spans="2:11" x14ac:dyDescent="0.25">
      <c r="G49" s="3"/>
      <c r="H49" s="3"/>
      <c r="I49" s="3"/>
      <c r="J49" s="3"/>
      <c r="K49" s="3"/>
    </row>
    <row r="50" spans="2:1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x14ac:dyDescent="0.25">
      <c r="B51" s="48"/>
      <c r="C51" s="48"/>
      <c r="D51" s="48"/>
      <c r="E51" s="43"/>
      <c r="F51" s="3"/>
      <c r="G51" s="3"/>
      <c r="H51" s="3"/>
      <c r="I51" s="3"/>
      <c r="J51" s="3"/>
      <c r="K51" s="3"/>
    </row>
    <row r="52" spans="2:1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x14ac:dyDescent="0.25">
      <c r="F53" s="43"/>
      <c r="G53" s="3"/>
      <c r="H53" s="3"/>
      <c r="I53" s="3"/>
      <c r="J53" s="3"/>
      <c r="K53" s="3"/>
    </row>
    <row r="54" spans="2:11" x14ac:dyDescent="0.25">
      <c r="F54" s="3"/>
      <c r="G54" s="3"/>
      <c r="H54" s="3"/>
      <c r="I54" s="3"/>
      <c r="J54" s="3"/>
      <c r="K54" s="3"/>
    </row>
    <row r="55" spans="2:11" x14ac:dyDescent="0.25">
      <c r="F55" s="3"/>
      <c r="G55" s="3"/>
      <c r="H55" s="3"/>
      <c r="I55" s="3"/>
      <c r="J55" s="3"/>
      <c r="K55" s="3"/>
    </row>
  </sheetData>
  <mergeCells count="1">
    <mergeCell ref="H21:H22"/>
  </mergeCells>
  <pageMargins left="0.7" right="0.7" top="0.75" bottom="0.75" header="0.3" footer="0.3"/>
  <pageSetup scale="71" orientation="landscape" r:id="rId1"/>
  <ignoredErrors>
    <ignoredError sqref="E3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2E5C4-1CC1-4B76-9609-75DC96DDE0F3}">
  <sheetPr>
    <pageSetUpPr fitToPage="1"/>
  </sheetPr>
  <dimension ref="A1:M67"/>
  <sheetViews>
    <sheetView workbookViewId="0">
      <selection activeCell="D1" sqref="D1"/>
    </sheetView>
  </sheetViews>
  <sheetFormatPr defaultRowHeight="15" x14ac:dyDescent="0.25"/>
  <cols>
    <col min="1" max="1" width="27.28515625" style="4" customWidth="1"/>
    <col min="2" max="2" width="11" style="4" customWidth="1"/>
    <col min="3" max="6" width="9.140625" style="4"/>
    <col min="7" max="7" width="9.140625" style="4" customWidth="1"/>
    <col min="8" max="8" width="15" style="4" customWidth="1"/>
    <col min="9" max="9" width="10.85546875" style="4" bestFit="1" customWidth="1"/>
    <col min="10" max="16384" width="9.140625" style="4"/>
  </cols>
  <sheetData>
    <row r="1" spans="1:13" ht="15.75" x14ac:dyDescent="0.25">
      <c r="A1" s="1" t="s">
        <v>65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3" ht="15.75" x14ac:dyDescent="0.25">
      <c r="A2" s="5" t="s">
        <v>72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3" ht="15.75" x14ac:dyDescent="0.25">
      <c r="A3" s="1" t="s">
        <v>1</v>
      </c>
      <c r="B3" s="6"/>
      <c r="C3" s="3"/>
      <c r="D3" s="2"/>
      <c r="E3" s="3"/>
      <c r="F3" s="3"/>
      <c r="G3" s="3"/>
      <c r="H3" s="3"/>
      <c r="I3" s="3"/>
      <c r="J3" s="3"/>
      <c r="K3" s="3"/>
    </row>
    <row r="4" spans="1:13" ht="15.75" x14ac:dyDescent="0.25">
      <c r="A4" s="7" t="s">
        <v>0</v>
      </c>
      <c r="B4" s="8"/>
      <c r="C4" s="8"/>
      <c r="D4" s="8"/>
      <c r="E4" s="9"/>
      <c r="F4" s="66"/>
      <c r="G4" s="3"/>
      <c r="I4" s="1" t="s">
        <v>66</v>
      </c>
      <c r="J4" s="10"/>
      <c r="K4" s="10"/>
    </row>
    <row r="5" spans="1:13" x14ac:dyDescent="0.25">
      <c r="A5" s="50" t="s">
        <v>2</v>
      </c>
      <c r="B5" s="50" t="s">
        <v>3</v>
      </c>
      <c r="C5" s="50" t="s">
        <v>4</v>
      </c>
      <c r="D5" s="50" t="s">
        <v>5</v>
      </c>
      <c r="E5" s="51" t="s">
        <v>6</v>
      </c>
      <c r="F5" s="67"/>
      <c r="G5" s="3"/>
      <c r="H5" s="3"/>
      <c r="I5" s="11"/>
      <c r="J5" s="12" t="s">
        <v>29</v>
      </c>
      <c r="K5" s="13"/>
    </row>
    <row r="6" spans="1:13" x14ac:dyDescent="0.25">
      <c r="A6" s="14" t="s">
        <v>7</v>
      </c>
      <c r="B6" s="14" t="s">
        <v>8</v>
      </c>
      <c r="C6" s="73">
        <v>0.47</v>
      </c>
      <c r="D6" s="74">
        <v>70</v>
      </c>
      <c r="E6" s="16">
        <f t="shared" ref="E6:E19" si="0">(C6*D6)</f>
        <v>32.9</v>
      </c>
      <c r="F6" s="68"/>
      <c r="G6" s="18"/>
      <c r="H6" s="18"/>
      <c r="I6" s="19" t="s">
        <v>9</v>
      </c>
      <c r="J6" s="20" t="s">
        <v>10</v>
      </c>
      <c r="K6" s="19" t="s">
        <v>11</v>
      </c>
      <c r="L6" s="72"/>
    </row>
    <row r="7" spans="1:13" x14ac:dyDescent="0.25">
      <c r="A7" s="14" t="s">
        <v>12</v>
      </c>
      <c r="B7" s="14" t="s">
        <v>8</v>
      </c>
      <c r="C7" s="73">
        <v>0.83</v>
      </c>
      <c r="D7" s="74">
        <v>85</v>
      </c>
      <c r="E7" s="16">
        <f t="shared" si="0"/>
        <v>70.55</v>
      </c>
      <c r="F7" s="68"/>
      <c r="G7" s="21" t="s">
        <v>38</v>
      </c>
      <c r="H7" s="7"/>
      <c r="I7" s="79">
        <v>6.25</v>
      </c>
      <c r="J7" s="80">
        <v>6</v>
      </c>
      <c r="K7" s="79">
        <v>5.75</v>
      </c>
      <c r="L7" s="72"/>
    </row>
    <row r="8" spans="1:13" x14ac:dyDescent="0.25">
      <c r="A8" s="14" t="s">
        <v>13</v>
      </c>
      <c r="B8" s="14" t="s">
        <v>8</v>
      </c>
      <c r="C8" s="73">
        <v>0.38</v>
      </c>
      <c r="D8" s="74">
        <v>75</v>
      </c>
      <c r="E8" s="16">
        <f t="shared" si="0"/>
        <v>28.5</v>
      </c>
      <c r="F8" s="68"/>
      <c r="G8" s="24" t="s">
        <v>14</v>
      </c>
      <c r="H8" s="77">
        <v>105</v>
      </c>
      <c r="I8" s="16">
        <f>SUM(I7*$H$8)</f>
        <v>656.25</v>
      </c>
      <c r="J8" s="16">
        <f t="shared" ref="J8:K8" si="1">SUM(J7*$H$8)</f>
        <v>630</v>
      </c>
      <c r="K8" s="16">
        <f t="shared" si="1"/>
        <v>603.75</v>
      </c>
      <c r="L8" s="72"/>
    </row>
    <row r="9" spans="1:13" x14ac:dyDescent="0.25">
      <c r="A9" s="14" t="s">
        <v>15</v>
      </c>
      <c r="B9" s="14" t="s">
        <v>16</v>
      </c>
      <c r="C9" s="73">
        <v>65</v>
      </c>
      <c r="D9" s="74">
        <v>0.5</v>
      </c>
      <c r="E9" s="16">
        <f t="shared" si="0"/>
        <v>32.5</v>
      </c>
      <c r="F9" s="68"/>
      <c r="G9" s="24" t="s">
        <v>17</v>
      </c>
      <c r="H9" s="77">
        <v>85</v>
      </c>
      <c r="I9" s="16">
        <f>SUM(I7*$H$9)</f>
        <v>531.25</v>
      </c>
      <c r="J9" s="16">
        <f t="shared" ref="J9:K9" si="2">SUM(J7*$H$9)</f>
        <v>510</v>
      </c>
      <c r="K9" s="16">
        <f t="shared" si="2"/>
        <v>488.75</v>
      </c>
      <c r="L9" s="72"/>
      <c r="M9" s="56"/>
    </row>
    <row r="10" spans="1:13" x14ac:dyDescent="0.25">
      <c r="A10" s="14" t="s">
        <v>40</v>
      </c>
      <c r="B10" s="14" t="s">
        <v>41</v>
      </c>
      <c r="C10" s="73">
        <v>12</v>
      </c>
      <c r="D10" s="74">
        <v>1</v>
      </c>
      <c r="E10" s="16">
        <f t="shared" si="0"/>
        <v>12</v>
      </c>
      <c r="F10" s="68"/>
      <c r="G10" s="24" t="s">
        <v>18</v>
      </c>
      <c r="H10" s="77">
        <v>65</v>
      </c>
      <c r="I10" s="16">
        <f>SUM(I7*$H$10)</f>
        <v>406.25</v>
      </c>
      <c r="J10" s="16">
        <f t="shared" ref="J10:K10" si="3">SUM(J7*$H$10)</f>
        <v>390</v>
      </c>
      <c r="K10" s="16">
        <f t="shared" si="3"/>
        <v>373.75</v>
      </c>
      <c r="L10" s="72"/>
    </row>
    <row r="11" spans="1:13" x14ac:dyDescent="0.25">
      <c r="A11" s="14" t="s">
        <v>58</v>
      </c>
      <c r="B11" s="14" t="s">
        <v>42</v>
      </c>
      <c r="C11" s="73">
        <v>0.44</v>
      </c>
      <c r="D11" s="74">
        <v>150</v>
      </c>
      <c r="E11" s="16">
        <f t="shared" si="0"/>
        <v>66</v>
      </c>
      <c r="F11" s="68"/>
      <c r="L11" s="72"/>
    </row>
    <row r="12" spans="1:13" ht="15.75" x14ac:dyDescent="0.25">
      <c r="A12" s="14" t="s">
        <v>59</v>
      </c>
      <c r="B12" s="14" t="s">
        <v>60</v>
      </c>
      <c r="C12" s="73">
        <v>175</v>
      </c>
      <c r="D12" s="74">
        <v>0.38</v>
      </c>
      <c r="E12" s="16">
        <f t="shared" si="0"/>
        <v>66.5</v>
      </c>
      <c r="F12" s="68"/>
      <c r="G12" s="3"/>
      <c r="I12" s="1" t="s">
        <v>67</v>
      </c>
      <c r="J12" s="10"/>
      <c r="K12" s="10"/>
      <c r="L12" s="72"/>
    </row>
    <row r="13" spans="1:13" x14ac:dyDescent="0.25">
      <c r="A13" s="14" t="s">
        <v>57</v>
      </c>
      <c r="B13" s="14" t="s">
        <v>34</v>
      </c>
      <c r="C13" s="73">
        <v>9.5299999999999994</v>
      </c>
      <c r="D13" s="74">
        <v>0.8</v>
      </c>
      <c r="E13" s="16">
        <f t="shared" si="0"/>
        <v>7.6239999999999997</v>
      </c>
      <c r="F13" s="68"/>
      <c r="G13" s="3"/>
      <c r="H13" s="3"/>
      <c r="I13" s="11"/>
      <c r="J13" s="12" t="s">
        <v>29</v>
      </c>
      <c r="K13" s="13"/>
      <c r="L13" s="72"/>
    </row>
    <row r="14" spans="1:13" x14ac:dyDescent="0.25">
      <c r="A14" s="14" t="s">
        <v>47</v>
      </c>
      <c r="B14" s="14" t="s">
        <v>33</v>
      </c>
      <c r="C14" s="73">
        <v>4.1399999999999997</v>
      </c>
      <c r="D14" s="74">
        <v>1</v>
      </c>
      <c r="E14" s="16">
        <f t="shared" si="0"/>
        <v>4.1399999999999997</v>
      </c>
      <c r="F14" s="68"/>
      <c r="G14" s="18"/>
      <c r="H14" s="18"/>
      <c r="I14" s="19" t="s">
        <v>9</v>
      </c>
      <c r="J14" s="20" t="s">
        <v>10</v>
      </c>
      <c r="K14" s="19" t="s">
        <v>11</v>
      </c>
      <c r="L14" s="72"/>
    </row>
    <row r="15" spans="1:13" x14ac:dyDescent="0.25">
      <c r="A15" s="14" t="s">
        <v>61</v>
      </c>
      <c r="B15" s="14" t="s">
        <v>63</v>
      </c>
      <c r="C15" s="73">
        <v>2.75</v>
      </c>
      <c r="D15" s="74">
        <v>1</v>
      </c>
      <c r="E15" s="16">
        <f t="shared" si="0"/>
        <v>2.75</v>
      </c>
      <c r="F15" s="68"/>
      <c r="G15" s="21" t="s">
        <v>38</v>
      </c>
      <c r="H15" s="7"/>
      <c r="I15" s="79">
        <v>12</v>
      </c>
      <c r="J15" s="80">
        <v>10</v>
      </c>
      <c r="K15" s="79">
        <v>8</v>
      </c>
      <c r="L15" s="72"/>
    </row>
    <row r="16" spans="1:13" x14ac:dyDescent="0.25">
      <c r="A16" s="14" t="s">
        <v>62</v>
      </c>
      <c r="B16" s="14" t="s">
        <v>33</v>
      </c>
      <c r="C16" s="73">
        <v>5.25</v>
      </c>
      <c r="D16" s="74">
        <v>1</v>
      </c>
      <c r="E16" s="16">
        <f t="shared" si="0"/>
        <v>5.25</v>
      </c>
      <c r="F16" s="68"/>
      <c r="G16" s="24" t="s">
        <v>14</v>
      </c>
      <c r="H16" s="77">
        <v>75</v>
      </c>
      <c r="I16" s="16">
        <f>SUM(I15*$H$16)</f>
        <v>900</v>
      </c>
      <c r="J16" s="16">
        <f t="shared" ref="J16:K16" si="4">SUM(J15*$H$16)</f>
        <v>750</v>
      </c>
      <c r="K16" s="16">
        <f t="shared" si="4"/>
        <v>600</v>
      </c>
      <c r="L16" s="72"/>
    </row>
    <row r="17" spans="1:12" x14ac:dyDescent="0.25">
      <c r="A17" s="14" t="s">
        <v>48</v>
      </c>
      <c r="B17" s="14" t="s">
        <v>34</v>
      </c>
      <c r="C17" s="73">
        <v>1.86</v>
      </c>
      <c r="D17" s="74">
        <v>2</v>
      </c>
      <c r="E17" s="16">
        <f t="shared" si="0"/>
        <v>3.72</v>
      </c>
      <c r="F17" s="69"/>
      <c r="G17" s="24" t="s">
        <v>17</v>
      </c>
      <c r="H17" s="77">
        <v>60</v>
      </c>
      <c r="I17" s="16">
        <f>SUM(I15*$H$17)</f>
        <v>720</v>
      </c>
      <c r="J17" s="16">
        <f t="shared" ref="J17:K17" si="5">SUM(J15*$H$17)</f>
        <v>600</v>
      </c>
      <c r="K17" s="16">
        <f t="shared" si="5"/>
        <v>480</v>
      </c>
      <c r="L17" s="72"/>
    </row>
    <row r="18" spans="1:12" x14ac:dyDescent="0.25">
      <c r="A18" s="14" t="s">
        <v>51</v>
      </c>
      <c r="B18" s="14" t="s">
        <v>34</v>
      </c>
      <c r="C18" s="74">
        <v>0.64</v>
      </c>
      <c r="D18" s="74">
        <v>2</v>
      </c>
      <c r="E18" s="16">
        <f t="shared" si="0"/>
        <v>1.28</v>
      </c>
      <c r="F18" s="68"/>
      <c r="G18" s="24" t="s">
        <v>18</v>
      </c>
      <c r="H18" s="77">
        <v>45</v>
      </c>
      <c r="I18" s="16">
        <f>SUM(I15*$H$18)</f>
        <v>540</v>
      </c>
      <c r="J18" s="16">
        <f t="shared" ref="J18:K18" si="6">SUM(J15*$H$18)</f>
        <v>450</v>
      </c>
      <c r="K18" s="16">
        <f t="shared" si="6"/>
        <v>360</v>
      </c>
    </row>
    <row r="19" spans="1:12" x14ac:dyDescent="0.25">
      <c r="A19" s="14" t="s">
        <v>52</v>
      </c>
      <c r="B19" s="14" t="s">
        <v>34</v>
      </c>
      <c r="C19" s="74">
        <v>1.95</v>
      </c>
      <c r="D19" s="74">
        <v>6.5</v>
      </c>
      <c r="E19" s="16">
        <f t="shared" si="0"/>
        <v>12.674999999999999</v>
      </c>
      <c r="F19" s="68"/>
    </row>
    <row r="20" spans="1:12" ht="15.75" x14ac:dyDescent="0.25">
      <c r="A20" s="74"/>
      <c r="B20" s="74"/>
      <c r="C20" s="74"/>
      <c r="D20" s="74"/>
      <c r="E20" s="16">
        <f t="shared" ref="E20:E26" si="7">(C20*D20)</f>
        <v>0</v>
      </c>
      <c r="F20" s="68"/>
      <c r="H20" s="1" t="s">
        <v>31</v>
      </c>
    </row>
    <row r="21" spans="1:12" x14ac:dyDescent="0.25">
      <c r="A21" s="74"/>
      <c r="B21" s="74"/>
      <c r="C21" s="74"/>
      <c r="D21" s="74"/>
      <c r="E21" s="16">
        <f t="shared" si="7"/>
        <v>0</v>
      </c>
      <c r="F21" s="68"/>
      <c r="H21" s="64" t="s">
        <v>38</v>
      </c>
      <c r="I21" s="11"/>
      <c r="J21" s="12" t="s">
        <v>68</v>
      </c>
      <c r="K21" s="13"/>
    </row>
    <row r="22" spans="1:12" x14ac:dyDescent="0.25">
      <c r="A22" s="74"/>
      <c r="B22" s="74"/>
      <c r="C22" s="74"/>
      <c r="D22" s="74"/>
      <c r="E22" s="16">
        <f t="shared" si="7"/>
        <v>0</v>
      </c>
      <c r="F22" s="68"/>
      <c r="H22" s="65"/>
      <c r="I22" s="19" t="s">
        <v>9</v>
      </c>
      <c r="J22" s="20" t="s">
        <v>10</v>
      </c>
      <c r="K22" s="19" t="s">
        <v>11</v>
      </c>
    </row>
    <row r="23" spans="1:12" x14ac:dyDescent="0.25">
      <c r="A23" s="74"/>
      <c r="B23" s="74"/>
      <c r="C23" s="74"/>
      <c r="D23" s="74"/>
      <c r="E23" s="16">
        <f t="shared" si="7"/>
        <v>0</v>
      </c>
      <c r="F23" s="68"/>
      <c r="H23" s="34" t="s">
        <v>14</v>
      </c>
      <c r="I23" s="16">
        <f>SUM(I8+I16)-$E$48</f>
        <v>853.00063</v>
      </c>
      <c r="J23" s="16">
        <f>SUM(J8+J16)-$E$48</f>
        <v>676.75063</v>
      </c>
      <c r="K23" s="16">
        <f>SUM(K8+K16)-$E$48</f>
        <v>500.50063</v>
      </c>
    </row>
    <row r="24" spans="1:12" x14ac:dyDescent="0.25">
      <c r="A24" s="74"/>
      <c r="B24" s="74"/>
      <c r="C24" s="74"/>
      <c r="D24" s="74"/>
      <c r="E24" s="16">
        <f t="shared" si="7"/>
        <v>0</v>
      </c>
      <c r="F24" s="68"/>
      <c r="H24" s="34" t="s">
        <v>17</v>
      </c>
      <c r="I24" s="16">
        <f>SUM(I9+I17)-$E$48</f>
        <v>548.00063</v>
      </c>
      <c r="J24" s="16">
        <f>SUM(J9+J17)-$E$48</f>
        <v>406.75063</v>
      </c>
      <c r="K24" s="16">
        <f>SUM(K9+K17)-$E$48</f>
        <v>265.50063</v>
      </c>
    </row>
    <row r="25" spans="1:12" x14ac:dyDescent="0.25">
      <c r="A25" s="74"/>
      <c r="B25" s="74"/>
      <c r="C25" s="74"/>
      <c r="D25" s="74"/>
      <c r="E25" s="16">
        <f t="shared" si="7"/>
        <v>0</v>
      </c>
      <c r="F25" s="68"/>
      <c r="H25" s="34" t="s">
        <v>18</v>
      </c>
      <c r="I25" s="16">
        <f>SUM(I10+I18)-$E$48</f>
        <v>243.00063</v>
      </c>
      <c r="J25" s="16">
        <f>SUM(J10+J18)-$E$48</f>
        <v>136.75063</v>
      </c>
      <c r="K25" s="16">
        <f>SUM(K10+K18)-$E$48</f>
        <v>30.500630000000001</v>
      </c>
    </row>
    <row r="26" spans="1:12" x14ac:dyDescent="0.25">
      <c r="A26" s="74"/>
      <c r="B26" s="74"/>
      <c r="C26" s="74"/>
      <c r="D26" s="74"/>
      <c r="E26" s="16">
        <f t="shared" si="7"/>
        <v>0</v>
      </c>
      <c r="F26" s="68"/>
    </row>
    <row r="27" spans="1:12" ht="15.75" x14ac:dyDescent="0.25">
      <c r="A27" s="14" t="s">
        <v>54</v>
      </c>
      <c r="B27" s="15">
        <f>SUM(E6:E26)</f>
        <v>346.38900000000001</v>
      </c>
      <c r="C27" s="75">
        <v>0.06</v>
      </c>
      <c r="D27" s="74">
        <v>6</v>
      </c>
      <c r="E27" s="16">
        <f>B27*(D27/12)*C27</f>
        <v>10.39167</v>
      </c>
      <c r="F27" s="68"/>
      <c r="G27" s="3"/>
    </row>
    <row r="28" spans="1:12" ht="15.75" customHeight="1" x14ac:dyDescent="0.25">
      <c r="A28" s="52" t="s">
        <v>21</v>
      </c>
      <c r="B28" s="53"/>
      <c r="C28" s="53"/>
      <c r="D28" s="53"/>
      <c r="E28" s="54">
        <f>SUM(E6:E27)</f>
        <v>356.78066999999999</v>
      </c>
      <c r="F28" s="68"/>
      <c r="G28" s="3"/>
    </row>
    <row r="29" spans="1:12" ht="15" customHeight="1" x14ac:dyDescent="0.25">
      <c r="F29" s="68"/>
      <c r="G29" s="18"/>
    </row>
    <row r="30" spans="1:12" x14ac:dyDescent="0.25">
      <c r="A30" s="7" t="s">
        <v>22</v>
      </c>
      <c r="B30" s="11"/>
      <c r="C30" s="11"/>
      <c r="D30" s="11"/>
      <c r="E30" s="11"/>
      <c r="F30" s="68"/>
      <c r="G30" s="60"/>
    </row>
    <row r="31" spans="1:12" x14ac:dyDescent="0.25">
      <c r="A31" s="50" t="s">
        <v>2</v>
      </c>
      <c r="B31" s="50" t="s">
        <v>3</v>
      </c>
      <c r="C31" s="50" t="s">
        <v>4</v>
      </c>
      <c r="D31" s="50" t="s">
        <v>5</v>
      </c>
      <c r="E31" s="51" t="s">
        <v>6</v>
      </c>
      <c r="F31" s="70"/>
      <c r="G31" s="18"/>
    </row>
    <row r="32" spans="1:12" x14ac:dyDescent="0.25">
      <c r="A32" s="14" t="s">
        <v>43</v>
      </c>
      <c r="B32" s="14" t="s">
        <v>23</v>
      </c>
      <c r="C32" s="73">
        <v>9.5500000000000007</v>
      </c>
      <c r="D32" s="74">
        <v>2</v>
      </c>
      <c r="E32" s="16">
        <f>C32*D32</f>
        <v>19.100000000000001</v>
      </c>
      <c r="F32" s="70"/>
      <c r="G32" s="18"/>
    </row>
    <row r="33" spans="1:12" x14ac:dyDescent="0.25">
      <c r="A33" s="14" t="s">
        <v>44</v>
      </c>
      <c r="B33" s="14" t="s">
        <v>23</v>
      </c>
      <c r="C33" s="73">
        <v>19.47</v>
      </c>
      <c r="D33" s="74">
        <v>2</v>
      </c>
      <c r="E33" s="16">
        <f>C33*D33</f>
        <v>38.94</v>
      </c>
      <c r="F33" s="66"/>
      <c r="G33" s="18"/>
    </row>
    <row r="34" spans="1:12" x14ac:dyDescent="0.25">
      <c r="A34" s="14" t="s">
        <v>45</v>
      </c>
      <c r="B34" s="14" t="s">
        <v>23</v>
      </c>
      <c r="C34" s="73">
        <v>11.2</v>
      </c>
      <c r="D34" s="74">
        <v>1</v>
      </c>
      <c r="E34" s="16">
        <f t="shared" ref="E34:E36" si="8">C34*D34</f>
        <v>11.2</v>
      </c>
      <c r="F34" s="67"/>
      <c r="G34" s="3"/>
      <c r="H34" s="3"/>
      <c r="I34" s="3"/>
      <c r="J34" s="3"/>
      <c r="K34" s="3"/>
    </row>
    <row r="35" spans="1:12" x14ac:dyDescent="0.25">
      <c r="A35" s="14" t="s">
        <v>46</v>
      </c>
      <c r="B35" s="14" t="s">
        <v>19</v>
      </c>
      <c r="C35" s="73">
        <v>10.5</v>
      </c>
      <c r="D35" s="74">
        <v>4</v>
      </c>
      <c r="E35" s="16">
        <f t="shared" si="8"/>
        <v>42</v>
      </c>
      <c r="F35" s="68"/>
      <c r="G35" s="3"/>
      <c r="H35" s="3"/>
      <c r="I35" s="3"/>
      <c r="J35" s="3"/>
      <c r="K35" s="3"/>
      <c r="L35" s="37"/>
    </row>
    <row r="36" spans="1:12" ht="15.75" x14ac:dyDescent="0.25">
      <c r="A36" s="14" t="s">
        <v>64</v>
      </c>
      <c r="B36" s="14" t="s">
        <v>19</v>
      </c>
      <c r="C36" s="73">
        <v>23.43</v>
      </c>
      <c r="D36" s="74">
        <v>1</v>
      </c>
      <c r="E36" s="16">
        <f t="shared" si="8"/>
        <v>23.43</v>
      </c>
      <c r="F36" s="68"/>
      <c r="H36" s="27"/>
      <c r="L36" s="37"/>
    </row>
    <row r="37" spans="1:12" x14ac:dyDescent="0.25">
      <c r="A37" s="14" t="s">
        <v>36</v>
      </c>
      <c r="B37" s="14" t="s">
        <v>19</v>
      </c>
      <c r="C37" s="73">
        <v>37.81</v>
      </c>
      <c r="D37" s="74">
        <v>2</v>
      </c>
      <c r="E37" s="16">
        <f>C37*D37</f>
        <v>75.62</v>
      </c>
      <c r="F37" s="68"/>
      <c r="G37" s="3"/>
      <c r="H37" s="3"/>
      <c r="I37" s="57"/>
      <c r="J37" s="58"/>
      <c r="K37" s="57"/>
      <c r="L37" s="37"/>
    </row>
    <row r="38" spans="1:12" x14ac:dyDescent="0.25">
      <c r="A38" s="14" t="s">
        <v>50</v>
      </c>
      <c r="B38" s="14" t="s">
        <v>19</v>
      </c>
      <c r="C38" s="73">
        <v>0.2</v>
      </c>
      <c r="D38" s="74">
        <f>H9+H17</f>
        <v>145</v>
      </c>
      <c r="E38" s="16">
        <f>C38*D38</f>
        <v>29</v>
      </c>
      <c r="F38" s="68"/>
      <c r="G38" s="3"/>
      <c r="H38" s="3"/>
      <c r="I38" s="57"/>
      <c r="J38" s="58"/>
      <c r="K38" s="57"/>
    </row>
    <row r="39" spans="1:12" x14ac:dyDescent="0.25">
      <c r="A39" s="74"/>
      <c r="B39" s="74"/>
      <c r="C39" s="73"/>
      <c r="D39" s="74"/>
      <c r="E39" s="16">
        <f t="shared" ref="E39:E43" si="9">C39*D39</f>
        <v>0</v>
      </c>
      <c r="F39" s="68"/>
      <c r="G39" s="3"/>
      <c r="H39" s="3"/>
      <c r="I39" s="57"/>
      <c r="J39" s="58"/>
      <c r="K39" s="57"/>
    </row>
    <row r="40" spans="1:12" x14ac:dyDescent="0.25">
      <c r="A40" s="74"/>
      <c r="B40" s="74"/>
      <c r="C40" s="73"/>
      <c r="D40" s="74"/>
      <c r="E40" s="16">
        <f t="shared" si="9"/>
        <v>0</v>
      </c>
      <c r="F40" s="68"/>
      <c r="G40" s="3"/>
      <c r="H40" s="3"/>
      <c r="I40" s="57"/>
      <c r="J40" s="58"/>
      <c r="K40" s="57"/>
    </row>
    <row r="41" spans="1:12" x14ac:dyDescent="0.25">
      <c r="A41" s="74"/>
      <c r="B41" s="74"/>
      <c r="C41" s="73"/>
      <c r="D41" s="74"/>
      <c r="E41" s="16">
        <f t="shared" si="9"/>
        <v>0</v>
      </c>
      <c r="F41" s="68"/>
      <c r="G41" s="3"/>
      <c r="H41" s="3"/>
      <c r="I41" s="57"/>
      <c r="J41" s="58"/>
      <c r="K41" s="57"/>
    </row>
    <row r="42" spans="1:12" x14ac:dyDescent="0.25">
      <c r="A42" s="74"/>
      <c r="B42" s="74"/>
      <c r="C42" s="73"/>
      <c r="D42" s="74"/>
      <c r="E42" s="16">
        <f t="shared" si="9"/>
        <v>0</v>
      </c>
      <c r="F42" s="68"/>
      <c r="G42" s="3"/>
      <c r="H42" s="3"/>
      <c r="I42" s="57"/>
      <c r="J42" s="58"/>
      <c r="K42" s="57"/>
    </row>
    <row r="43" spans="1:12" x14ac:dyDescent="0.25">
      <c r="A43" s="74"/>
      <c r="B43" s="74"/>
      <c r="C43" s="73"/>
      <c r="D43" s="74"/>
      <c r="E43" s="16">
        <f t="shared" si="9"/>
        <v>0</v>
      </c>
      <c r="F43" s="68"/>
      <c r="G43" s="3"/>
      <c r="H43" s="3"/>
      <c r="I43" s="57"/>
      <c r="J43" s="58"/>
      <c r="K43" s="57"/>
    </row>
    <row r="44" spans="1:12" ht="15.75" x14ac:dyDescent="0.25">
      <c r="A44" s="14" t="s">
        <v>55</v>
      </c>
      <c r="B44" s="15">
        <f>SUM(E32:E43)</f>
        <v>239.29</v>
      </c>
      <c r="C44" s="76">
        <v>0.06</v>
      </c>
      <c r="D44" s="74">
        <v>6</v>
      </c>
      <c r="E44" s="16">
        <f>B44*(D44/12)*C44</f>
        <v>7.1786999999999992</v>
      </c>
      <c r="F44" s="68"/>
      <c r="G44" s="3"/>
      <c r="H44" s="3"/>
      <c r="I44" s="57"/>
      <c r="J44" s="58"/>
      <c r="K44" s="57"/>
      <c r="L44" s="37"/>
    </row>
    <row r="45" spans="1:12" x14ac:dyDescent="0.25">
      <c r="A45" s="14" t="s">
        <v>24</v>
      </c>
      <c r="B45" s="14" t="s">
        <v>19</v>
      </c>
      <c r="C45" s="73">
        <v>100</v>
      </c>
      <c r="D45" s="74">
        <v>1</v>
      </c>
      <c r="E45" s="16">
        <f>C45*D45</f>
        <v>100</v>
      </c>
      <c r="F45" s="68"/>
      <c r="I45" s="59"/>
      <c r="J45" s="43"/>
      <c r="K45" s="59"/>
      <c r="L45" s="37"/>
    </row>
    <row r="46" spans="1:12" x14ac:dyDescent="0.25">
      <c r="A46" s="52" t="s">
        <v>25</v>
      </c>
      <c r="B46" s="53"/>
      <c r="C46" s="53"/>
      <c r="D46" s="53"/>
      <c r="E46" s="54">
        <f>SUM(E32:E45)</f>
        <v>346.46870000000001</v>
      </c>
      <c r="F46" s="68"/>
      <c r="G46" s="60"/>
      <c r="H46" s="60"/>
      <c r="I46" s="61"/>
      <c r="J46" s="43"/>
      <c r="K46" s="61"/>
      <c r="L46" s="37"/>
    </row>
    <row r="47" spans="1:12" x14ac:dyDescent="0.25">
      <c r="F47" s="71"/>
      <c r="G47" s="18"/>
      <c r="H47" s="18"/>
      <c r="I47" s="26"/>
      <c r="J47" s="26"/>
      <c r="K47" s="26"/>
      <c r="L47" s="37"/>
    </row>
    <row r="48" spans="1:12" x14ac:dyDescent="0.25">
      <c r="A48" s="39" t="s">
        <v>26</v>
      </c>
      <c r="B48" s="40"/>
      <c r="C48" s="41"/>
      <c r="D48" s="41"/>
      <c r="E48" s="42">
        <f>E28+E46</f>
        <v>703.24937</v>
      </c>
      <c r="F48" s="68"/>
      <c r="G48" s="18"/>
      <c r="H48" s="18"/>
      <c r="I48" s="26"/>
      <c r="J48" s="26"/>
      <c r="K48" s="26"/>
      <c r="L48" s="37"/>
    </row>
    <row r="49" spans="1:12" x14ac:dyDescent="0.25">
      <c r="A49" s="39" t="s">
        <v>27</v>
      </c>
      <c r="B49" s="40"/>
      <c r="C49" s="41"/>
      <c r="D49" s="41"/>
      <c r="E49" s="42">
        <f>J9+J17</f>
        <v>1110</v>
      </c>
      <c r="F49" s="17"/>
      <c r="G49" s="18"/>
      <c r="H49" s="18"/>
      <c r="I49" s="26"/>
      <c r="J49" s="26"/>
      <c r="K49" s="26"/>
      <c r="L49" s="37"/>
    </row>
    <row r="50" spans="1:12" x14ac:dyDescent="0.25">
      <c r="A50" s="39" t="s">
        <v>28</v>
      </c>
      <c r="B50" s="44"/>
      <c r="C50" s="45"/>
      <c r="D50" s="45"/>
      <c r="E50" s="46">
        <f>SUM(E49-E48)</f>
        <v>406.75063</v>
      </c>
      <c r="F50" s="17"/>
    </row>
    <row r="51" spans="1:12" x14ac:dyDescent="0.25">
      <c r="F51" s="26"/>
      <c r="G51" s="62"/>
      <c r="H51" s="60"/>
      <c r="I51" s="60"/>
    </row>
    <row r="52" spans="1:12" ht="15.75" customHeight="1" x14ac:dyDescent="0.25">
      <c r="A52" s="63" t="s">
        <v>53</v>
      </c>
      <c r="B52" s="63"/>
      <c r="C52" s="63"/>
      <c r="D52" s="63"/>
      <c r="E52" s="63"/>
      <c r="F52" s="63"/>
      <c r="G52" s="60"/>
      <c r="H52" s="60"/>
      <c r="I52" s="26"/>
      <c r="K52" s="26"/>
    </row>
    <row r="53" spans="1:12" x14ac:dyDescent="0.25">
      <c r="A53" s="63"/>
      <c r="B53" s="63"/>
      <c r="C53" s="63"/>
      <c r="D53" s="63"/>
      <c r="E53" s="63"/>
      <c r="F53" s="63"/>
      <c r="G53" s="18"/>
      <c r="H53" s="18"/>
      <c r="I53" s="26"/>
      <c r="K53" s="26"/>
    </row>
    <row r="54" spans="1:12" ht="15.75" customHeight="1" x14ac:dyDescent="0.25">
      <c r="A54" s="63" t="s">
        <v>56</v>
      </c>
      <c r="B54" s="63"/>
      <c r="C54" s="63"/>
      <c r="D54" s="63"/>
      <c r="E54" s="63"/>
      <c r="F54" s="63"/>
      <c r="G54" s="18"/>
      <c r="H54" s="18"/>
      <c r="I54" s="26"/>
      <c r="J54" s="3"/>
      <c r="K54" s="26"/>
    </row>
    <row r="55" spans="1:12" x14ac:dyDescent="0.25">
      <c r="A55" s="63"/>
      <c r="B55" s="63"/>
      <c r="C55" s="63"/>
      <c r="D55" s="63"/>
      <c r="E55" s="63"/>
      <c r="F55" s="63"/>
      <c r="G55" s="18"/>
      <c r="H55" s="18"/>
      <c r="I55" s="26"/>
      <c r="J55" s="3"/>
      <c r="K55" s="26"/>
    </row>
    <row r="56" spans="1:12" ht="15.75" x14ac:dyDescent="0.25">
      <c r="A56" s="47"/>
      <c r="F56" s="43"/>
      <c r="G56" s="3"/>
      <c r="H56" s="3"/>
      <c r="I56" s="3"/>
      <c r="J56" s="3"/>
      <c r="K56" s="3"/>
    </row>
    <row r="57" spans="1:12" x14ac:dyDescent="0.25">
      <c r="A57" s="3"/>
      <c r="F57" s="3"/>
      <c r="G57" s="3"/>
      <c r="H57" s="3"/>
      <c r="I57" s="3"/>
      <c r="J57" s="3"/>
      <c r="K57" s="3"/>
    </row>
    <row r="58" spans="1:12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2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2" x14ac:dyDescent="0.25">
      <c r="G60" s="3"/>
      <c r="H60" s="3"/>
      <c r="I60" s="3"/>
      <c r="J60" s="3"/>
      <c r="K60" s="3"/>
    </row>
    <row r="61" spans="1:12" x14ac:dyDescent="0.25">
      <c r="G61" s="3"/>
      <c r="H61" s="3"/>
      <c r="I61" s="3"/>
      <c r="J61" s="3"/>
      <c r="K61" s="3"/>
    </row>
    <row r="62" spans="1:12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2" x14ac:dyDescent="0.25">
      <c r="B63" s="48"/>
      <c r="C63" s="48"/>
      <c r="D63" s="48"/>
      <c r="E63" s="43"/>
      <c r="F63" s="3"/>
      <c r="G63" s="3"/>
      <c r="H63" s="3"/>
      <c r="I63" s="3"/>
      <c r="J63" s="3"/>
      <c r="K63" s="3"/>
    </row>
    <row r="64" spans="1:12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6:11" x14ac:dyDescent="0.25">
      <c r="F65" s="43"/>
      <c r="G65" s="3"/>
      <c r="H65" s="3"/>
      <c r="I65" s="3"/>
      <c r="J65" s="3"/>
      <c r="K65" s="3"/>
    </row>
    <row r="66" spans="6:11" x14ac:dyDescent="0.25">
      <c r="F66" s="3"/>
      <c r="G66" s="3"/>
      <c r="H66" s="3"/>
      <c r="I66" s="3"/>
      <c r="J66" s="3"/>
      <c r="K66" s="3"/>
    </row>
    <row r="67" spans="6:11" x14ac:dyDescent="0.25">
      <c r="F67" s="3"/>
      <c r="G67" s="3"/>
      <c r="H67" s="3"/>
      <c r="I67" s="3"/>
      <c r="J67" s="3"/>
      <c r="K67" s="3"/>
    </row>
  </sheetData>
  <mergeCells count="1">
    <mergeCell ref="H21:H22"/>
  </mergeCells>
  <pageMargins left="0.7" right="0.7" top="0.75" bottom="0.75" header="0.3" footer="0.3"/>
  <pageSetup scale="71" orientation="landscape" r:id="rId1"/>
  <ignoredErrors>
    <ignoredError sqref="E4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8207-F14B-4634-9163-5BE5F6BD1A58}">
  <sheetPr>
    <pageSetUpPr fitToPage="1"/>
  </sheetPr>
  <dimension ref="A1:M55"/>
  <sheetViews>
    <sheetView workbookViewId="0">
      <selection activeCell="C1" sqref="C1"/>
    </sheetView>
  </sheetViews>
  <sheetFormatPr defaultRowHeight="15" x14ac:dyDescent="0.25"/>
  <cols>
    <col min="1" max="1" width="27.28515625" style="4" customWidth="1"/>
    <col min="2" max="2" width="11" style="4" customWidth="1"/>
    <col min="3" max="6" width="9.140625" style="4"/>
    <col min="7" max="7" width="9.140625" style="4" customWidth="1"/>
    <col min="8" max="8" width="15" style="4" customWidth="1"/>
    <col min="9" max="9" width="10.85546875" style="4" bestFit="1" customWidth="1"/>
    <col min="10" max="16384" width="9.140625" style="4"/>
  </cols>
  <sheetData>
    <row r="1" spans="1:13" ht="15.75" x14ac:dyDescent="0.25">
      <c r="A1" s="1" t="s">
        <v>69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3" ht="15.75" x14ac:dyDescent="0.25">
      <c r="A2" s="5" t="s">
        <v>72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3" ht="15.75" x14ac:dyDescent="0.25">
      <c r="A3" s="1" t="s">
        <v>1</v>
      </c>
      <c r="B3" s="6"/>
      <c r="C3" s="3"/>
      <c r="D3" s="2"/>
      <c r="E3" s="3"/>
      <c r="F3" s="3"/>
      <c r="G3" s="3"/>
      <c r="H3" s="3"/>
      <c r="I3" s="3"/>
      <c r="J3" s="3"/>
      <c r="K3" s="3"/>
    </row>
    <row r="4" spans="1:13" ht="15.75" x14ac:dyDescent="0.25">
      <c r="A4" s="7" t="s">
        <v>0</v>
      </c>
      <c r="B4" s="8"/>
      <c r="C4" s="8"/>
      <c r="D4" s="8"/>
      <c r="E4" s="9"/>
      <c r="F4" s="66"/>
      <c r="G4" s="3"/>
      <c r="I4" s="1" t="s">
        <v>71</v>
      </c>
      <c r="J4" s="10"/>
      <c r="K4" s="10"/>
    </row>
    <row r="5" spans="1:13" x14ac:dyDescent="0.25">
      <c r="A5" s="50" t="s">
        <v>2</v>
      </c>
      <c r="B5" s="50" t="s">
        <v>3</v>
      </c>
      <c r="C5" s="50" t="s">
        <v>4</v>
      </c>
      <c r="D5" s="50" t="s">
        <v>5</v>
      </c>
      <c r="E5" s="51" t="s">
        <v>6</v>
      </c>
      <c r="F5" s="67"/>
      <c r="G5" s="3"/>
      <c r="H5" s="3"/>
      <c r="I5" s="11"/>
      <c r="J5" s="12" t="s">
        <v>29</v>
      </c>
      <c r="K5" s="13"/>
    </row>
    <row r="6" spans="1:13" x14ac:dyDescent="0.25">
      <c r="A6" s="14" t="s">
        <v>7</v>
      </c>
      <c r="B6" s="14" t="s">
        <v>8</v>
      </c>
      <c r="C6" s="15">
        <v>0.47</v>
      </c>
      <c r="D6" s="14">
        <v>70</v>
      </c>
      <c r="E6" s="16">
        <f t="shared" ref="E6:E19" si="0">(C6*D6)</f>
        <v>32.9</v>
      </c>
      <c r="F6" s="68"/>
      <c r="G6" s="18"/>
      <c r="H6" s="18"/>
      <c r="I6" s="19" t="s">
        <v>9</v>
      </c>
      <c r="J6" s="20" t="s">
        <v>10</v>
      </c>
      <c r="K6" s="19" t="s">
        <v>11</v>
      </c>
    </row>
    <row r="7" spans="1:13" x14ac:dyDescent="0.25">
      <c r="A7" s="14" t="s">
        <v>12</v>
      </c>
      <c r="B7" s="14" t="s">
        <v>8</v>
      </c>
      <c r="C7" s="15">
        <v>0.83</v>
      </c>
      <c r="D7" s="14">
        <v>85</v>
      </c>
      <c r="E7" s="16">
        <f t="shared" si="0"/>
        <v>70.55</v>
      </c>
      <c r="F7" s="68"/>
      <c r="G7" s="21" t="s">
        <v>38</v>
      </c>
      <c r="H7" s="7"/>
      <c r="I7" s="22">
        <v>6</v>
      </c>
      <c r="J7" s="23">
        <v>5</v>
      </c>
      <c r="K7" s="22">
        <v>4</v>
      </c>
      <c r="L7" s="72"/>
    </row>
    <row r="8" spans="1:13" x14ac:dyDescent="0.25">
      <c r="A8" s="14" t="s">
        <v>13</v>
      </c>
      <c r="B8" s="14" t="s">
        <v>8</v>
      </c>
      <c r="C8" s="15">
        <v>0.38</v>
      </c>
      <c r="D8" s="14">
        <v>75</v>
      </c>
      <c r="E8" s="16">
        <f t="shared" si="0"/>
        <v>28.5</v>
      </c>
      <c r="F8" s="68"/>
      <c r="G8" s="24" t="s">
        <v>14</v>
      </c>
      <c r="H8" s="25">
        <v>105</v>
      </c>
      <c r="I8" s="16">
        <f>SUM(I7*$H$8)</f>
        <v>630</v>
      </c>
      <c r="J8" s="16">
        <f t="shared" ref="J8:K8" si="1">SUM(J7*$H$8)</f>
        <v>525</v>
      </c>
      <c r="K8" s="16">
        <f t="shared" si="1"/>
        <v>420</v>
      </c>
    </row>
    <row r="9" spans="1:13" x14ac:dyDescent="0.25">
      <c r="A9" s="14" t="s">
        <v>15</v>
      </c>
      <c r="B9" s="14" t="s">
        <v>16</v>
      </c>
      <c r="C9" s="15">
        <v>65</v>
      </c>
      <c r="D9" s="14">
        <v>0.5</v>
      </c>
      <c r="E9" s="16">
        <f t="shared" si="0"/>
        <v>32.5</v>
      </c>
      <c r="F9" s="68"/>
      <c r="G9" s="24" t="s">
        <v>17</v>
      </c>
      <c r="H9" s="25">
        <v>85</v>
      </c>
      <c r="I9" s="16">
        <f>SUM(I7*$H$9)</f>
        <v>510</v>
      </c>
      <c r="J9" s="16">
        <f t="shared" ref="J9:K9" si="2">SUM(J7*$H$9)</f>
        <v>425</v>
      </c>
      <c r="K9" s="16">
        <f t="shared" si="2"/>
        <v>340</v>
      </c>
      <c r="M9" s="56"/>
    </row>
    <row r="10" spans="1:13" x14ac:dyDescent="0.25">
      <c r="A10" s="14" t="s">
        <v>40</v>
      </c>
      <c r="B10" s="14" t="s">
        <v>41</v>
      </c>
      <c r="C10" s="15">
        <v>12</v>
      </c>
      <c r="D10" s="14">
        <v>1</v>
      </c>
      <c r="E10" s="16">
        <f t="shared" si="0"/>
        <v>12</v>
      </c>
      <c r="F10" s="68"/>
      <c r="G10" s="24" t="s">
        <v>18</v>
      </c>
      <c r="H10" s="25">
        <v>65</v>
      </c>
      <c r="I10" s="16">
        <f>SUM(I7*$H$10)</f>
        <v>390</v>
      </c>
      <c r="J10" s="16">
        <f t="shared" ref="J10:K10" si="3">SUM(J7*$H$10)</f>
        <v>325</v>
      </c>
      <c r="K10" s="16">
        <f t="shared" si="3"/>
        <v>260</v>
      </c>
    </row>
    <row r="11" spans="1:13" x14ac:dyDescent="0.25">
      <c r="A11" s="14" t="s">
        <v>70</v>
      </c>
      <c r="B11" s="14" t="s">
        <v>42</v>
      </c>
      <c r="C11" s="15">
        <v>0.5</v>
      </c>
      <c r="D11" s="14">
        <v>150</v>
      </c>
      <c r="E11" s="16">
        <f t="shared" si="0"/>
        <v>75</v>
      </c>
      <c r="F11" s="68"/>
    </row>
    <row r="12" spans="1:13" ht="15.75" x14ac:dyDescent="0.25">
      <c r="A12" s="14" t="s">
        <v>59</v>
      </c>
      <c r="B12" s="14" t="s">
        <v>60</v>
      </c>
      <c r="C12" s="15">
        <v>175</v>
      </c>
      <c r="D12" s="14">
        <v>0.38</v>
      </c>
      <c r="E12" s="16">
        <f t="shared" si="0"/>
        <v>66.5</v>
      </c>
      <c r="F12" s="72"/>
      <c r="G12" s="3"/>
      <c r="I12" s="1" t="s">
        <v>67</v>
      </c>
      <c r="J12" s="10"/>
      <c r="K12" s="10"/>
    </row>
    <row r="13" spans="1:13" x14ac:dyDescent="0.25">
      <c r="A13" s="14" t="s">
        <v>57</v>
      </c>
      <c r="B13" s="14" t="s">
        <v>34</v>
      </c>
      <c r="C13" s="15">
        <v>9.5299999999999994</v>
      </c>
      <c r="D13" s="14">
        <v>0.8</v>
      </c>
      <c r="E13" s="16">
        <f t="shared" si="0"/>
        <v>7.6239999999999997</v>
      </c>
      <c r="F13" s="68"/>
      <c r="G13" s="3"/>
      <c r="H13" s="3"/>
      <c r="I13" s="11"/>
      <c r="J13" s="12" t="s">
        <v>29</v>
      </c>
      <c r="K13" s="13"/>
    </row>
    <row r="14" spans="1:13" x14ac:dyDescent="0.25">
      <c r="A14" s="14" t="s">
        <v>47</v>
      </c>
      <c r="B14" s="14" t="s">
        <v>33</v>
      </c>
      <c r="C14" s="15">
        <v>4.1399999999999997</v>
      </c>
      <c r="D14" s="14">
        <v>1</v>
      </c>
      <c r="E14" s="16">
        <f t="shared" si="0"/>
        <v>4.1399999999999997</v>
      </c>
      <c r="F14" s="68"/>
      <c r="G14" s="18"/>
      <c r="H14" s="18"/>
      <c r="I14" s="19" t="s">
        <v>9</v>
      </c>
      <c r="J14" s="20" t="s">
        <v>10</v>
      </c>
      <c r="K14" s="19" t="s">
        <v>11</v>
      </c>
    </row>
    <row r="15" spans="1:13" x14ac:dyDescent="0.25">
      <c r="A15" s="14" t="s">
        <v>61</v>
      </c>
      <c r="B15" s="14" t="s">
        <v>63</v>
      </c>
      <c r="C15" s="15">
        <v>2.75</v>
      </c>
      <c r="D15" s="14">
        <v>1</v>
      </c>
      <c r="E15" s="16">
        <f t="shared" si="0"/>
        <v>2.75</v>
      </c>
      <c r="F15" s="68"/>
      <c r="G15" s="21" t="s">
        <v>38</v>
      </c>
      <c r="H15" s="7"/>
      <c r="I15" s="22">
        <v>12</v>
      </c>
      <c r="J15" s="23">
        <v>10</v>
      </c>
      <c r="K15" s="22">
        <v>8</v>
      </c>
      <c r="L15" s="72"/>
    </row>
    <row r="16" spans="1:13" x14ac:dyDescent="0.25">
      <c r="A16" s="14" t="s">
        <v>62</v>
      </c>
      <c r="B16" s="14" t="s">
        <v>33</v>
      </c>
      <c r="C16" s="15">
        <v>5.25</v>
      </c>
      <c r="D16" s="14">
        <v>1</v>
      </c>
      <c r="E16" s="16">
        <f t="shared" si="0"/>
        <v>5.25</v>
      </c>
      <c r="F16" s="68"/>
      <c r="G16" s="24" t="s">
        <v>14</v>
      </c>
      <c r="H16" s="25">
        <v>65</v>
      </c>
      <c r="I16" s="16">
        <f>SUM(I15*$H$16)</f>
        <v>780</v>
      </c>
      <c r="J16" s="16">
        <f t="shared" ref="J16:K16" si="4">SUM(J15*$H$16)</f>
        <v>650</v>
      </c>
      <c r="K16" s="16">
        <f t="shared" si="4"/>
        <v>520</v>
      </c>
    </row>
    <row r="17" spans="1:12" x14ac:dyDescent="0.25">
      <c r="A17" s="14" t="s">
        <v>48</v>
      </c>
      <c r="B17" s="14" t="s">
        <v>34</v>
      </c>
      <c r="C17" s="15">
        <v>1.86</v>
      </c>
      <c r="D17" s="14">
        <v>2</v>
      </c>
      <c r="E17" s="16">
        <f t="shared" si="0"/>
        <v>3.72</v>
      </c>
      <c r="F17" s="69"/>
      <c r="G17" s="24" t="s">
        <v>17</v>
      </c>
      <c r="H17" s="25">
        <v>50</v>
      </c>
      <c r="I17" s="16">
        <f>SUM(I15*$H$17)</f>
        <v>600</v>
      </c>
      <c r="J17" s="16">
        <f t="shared" ref="J17:K17" si="5">SUM(J15*$H$17)</f>
        <v>500</v>
      </c>
      <c r="K17" s="16">
        <f t="shared" si="5"/>
        <v>400</v>
      </c>
    </row>
    <row r="18" spans="1:12" x14ac:dyDescent="0.25">
      <c r="A18" s="14" t="s">
        <v>51</v>
      </c>
      <c r="B18" s="14" t="s">
        <v>34</v>
      </c>
      <c r="C18" s="14">
        <v>0.64</v>
      </c>
      <c r="D18" s="14">
        <v>2</v>
      </c>
      <c r="E18" s="16">
        <f t="shared" si="0"/>
        <v>1.28</v>
      </c>
      <c r="F18" s="68"/>
      <c r="G18" s="24" t="s">
        <v>18</v>
      </c>
      <c r="H18" s="25">
        <v>35</v>
      </c>
      <c r="I18" s="16">
        <f>SUM(I15*$H$18)</f>
        <v>420</v>
      </c>
      <c r="J18" s="16">
        <f t="shared" ref="J18:K18" si="6">SUM(J15*$H$18)</f>
        <v>350</v>
      </c>
      <c r="K18" s="16">
        <f t="shared" si="6"/>
        <v>280</v>
      </c>
    </row>
    <row r="19" spans="1:12" x14ac:dyDescent="0.25">
      <c r="A19" s="14" t="s">
        <v>52</v>
      </c>
      <c r="B19" s="14" t="s">
        <v>34</v>
      </c>
      <c r="C19" s="14">
        <v>1.95</v>
      </c>
      <c r="D19" s="14">
        <v>6.5</v>
      </c>
      <c r="E19" s="16">
        <f t="shared" si="0"/>
        <v>12.674999999999999</v>
      </c>
      <c r="F19" s="68"/>
    </row>
    <row r="20" spans="1:12" ht="15.75" x14ac:dyDescent="0.25">
      <c r="A20" s="14" t="s">
        <v>54</v>
      </c>
      <c r="B20" s="15">
        <f>SUM(E6:E19)</f>
        <v>355.38900000000001</v>
      </c>
      <c r="C20" s="49">
        <v>0.06</v>
      </c>
      <c r="D20" s="14">
        <v>6</v>
      </c>
      <c r="E20" s="16">
        <f>B20*(D20/12)*C20</f>
        <v>10.661669999999999</v>
      </c>
      <c r="F20" s="68"/>
      <c r="G20" s="3"/>
      <c r="H20" s="1" t="s">
        <v>31</v>
      </c>
    </row>
    <row r="21" spans="1:12" ht="15.75" customHeight="1" x14ac:dyDescent="0.25">
      <c r="A21" s="52" t="s">
        <v>21</v>
      </c>
      <c r="B21" s="53"/>
      <c r="C21" s="53"/>
      <c r="D21" s="53"/>
      <c r="E21" s="54">
        <f>SUM(E6:E20)</f>
        <v>366.05067000000003</v>
      </c>
      <c r="F21" s="68"/>
      <c r="G21" s="3"/>
      <c r="H21" s="64" t="s">
        <v>38</v>
      </c>
      <c r="I21" s="11"/>
      <c r="J21" s="12" t="s">
        <v>68</v>
      </c>
      <c r="K21" s="13"/>
    </row>
    <row r="22" spans="1:12" ht="15" customHeight="1" x14ac:dyDescent="0.25">
      <c r="F22" s="68"/>
      <c r="G22" s="18"/>
      <c r="H22" s="65"/>
      <c r="I22" s="19" t="s">
        <v>9</v>
      </c>
      <c r="J22" s="20" t="s">
        <v>10</v>
      </c>
      <c r="K22" s="19" t="s">
        <v>11</v>
      </c>
    </row>
    <row r="23" spans="1:12" x14ac:dyDescent="0.25">
      <c r="A23" s="7" t="s">
        <v>22</v>
      </c>
      <c r="B23" s="11"/>
      <c r="C23" s="11"/>
      <c r="D23" s="11"/>
      <c r="E23" s="11"/>
      <c r="F23" s="68"/>
      <c r="G23" s="60"/>
      <c r="H23" s="34" t="s">
        <v>14</v>
      </c>
      <c r="I23" s="16">
        <f t="shared" ref="I23:K25" si="7">SUM(I8+I16)-$E$36</f>
        <v>699.54062999999996</v>
      </c>
      <c r="J23" s="16">
        <f t="shared" si="7"/>
        <v>464.54062999999996</v>
      </c>
      <c r="K23" s="16">
        <f t="shared" si="7"/>
        <v>229.54062999999996</v>
      </c>
    </row>
    <row r="24" spans="1:12" x14ac:dyDescent="0.25">
      <c r="A24" s="50" t="s">
        <v>2</v>
      </c>
      <c r="B24" s="50" t="s">
        <v>3</v>
      </c>
      <c r="C24" s="50" t="s">
        <v>4</v>
      </c>
      <c r="D24" s="50" t="s">
        <v>5</v>
      </c>
      <c r="E24" s="51" t="s">
        <v>6</v>
      </c>
      <c r="F24" s="70"/>
      <c r="G24" s="18"/>
      <c r="H24" s="34" t="s">
        <v>17</v>
      </c>
      <c r="I24" s="16">
        <f t="shared" si="7"/>
        <v>399.54062999999996</v>
      </c>
      <c r="J24" s="16">
        <f t="shared" si="7"/>
        <v>214.54062999999996</v>
      </c>
      <c r="K24" s="16">
        <f t="shared" si="7"/>
        <v>29.540629999999965</v>
      </c>
    </row>
    <row r="25" spans="1:12" x14ac:dyDescent="0.25">
      <c r="A25" s="14" t="s">
        <v>43</v>
      </c>
      <c r="B25" s="14" t="s">
        <v>23</v>
      </c>
      <c r="C25" s="15">
        <v>9.5500000000000007</v>
      </c>
      <c r="D25" s="14">
        <v>2</v>
      </c>
      <c r="E25" s="16">
        <f>C25*D25</f>
        <v>19.100000000000001</v>
      </c>
      <c r="F25" s="70"/>
      <c r="G25" s="18"/>
      <c r="H25" s="34" t="s">
        <v>18</v>
      </c>
      <c r="I25" s="16">
        <f t="shared" si="7"/>
        <v>99.540629999999965</v>
      </c>
      <c r="J25" s="16">
        <f t="shared" si="7"/>
        <v>-35.459370000000035</v>
      </c>
      <c r="K25" s="16">
        <f t="shared" si="7"/>
        <v>-170.45937000000004</v>
      </c>
    </row>
    <row r="26" spans="1:12" x14ac:dyDescent="0.25">
      <c r="A26" s="14" t="s">
        <v>44</v>
      </c>
      <c r="B26" s="14" t="s">
        <v>23</v>
      </c>
      <c r="C26" s="15">
        <v>19.47</v>
      </c>
      <c r="D26" s="14">
        <v>2</v>
      </c>
      <c r="E26" s="16">
        <f>C26*D26</f>
        <v>38.94</v>
      </c>
      <c r="F26" s="66"/>
      <c r="G26" s="18"/>
    </row>
    <row r="27" spans="1:12" x14ac:dyDescent="0.25">
      <c r="A27" s="14" t="s">
        <v>45</v>
      </c>
      <c r="B27" s="14" t="s">
        <v>23</v>
      </c>
      <c r="C27" s="15">
        <v>11.2</v>
      </c>
      <c r="D27" s="14">
        <v>1</v>
      </c>
      <c r="E27" s="16">
        <f t="shared" ref="E27:E29" si="8">C27*D27</f>
        <v>11.2</v>
      </c>
      <c r="F27" s="67"/>
      <c r="G27" s="3"/>
      <c r="H27" s="3"/>
      <c r="I27" s="3"/>
      <c r="J27" s="3"/>
      <c r="K27" s="3"/>
    </row>
    <row r="28" spans="1:12" x14ac:dyDescent="0.25">
      <c r="A28" s="14" t="s">
        <v>46</v>
      </c>
      <c r="B28" s="14" t="s">
        <v>19</v>
      </c>
      <c r="C28" s="15">
        <v>10.5</v>
      </c>
      <c r="D28" s="14">
        <v>4</v>
      </c>
      <c r="E28" s="16">
        <f t="shared" si="8"/>
        <v>42</v>
      </c>
      <c r="F28" s="68"/>
      <c r="G28" s="3"/>
      <c r="H28" s="3"/>
      <c r="I28" s="3"/>
      <c r="J28" s="3"/>
      <c r="K28" s="3"/>
      <c r="L28" s="37"/>
    </row>
    <row r="29" spans="1:12" ht="15.75" x14ac:dyDescent="0.25">
      <c r="A29" s="14" t="s">
        <v>64</v>
      </c>
      <c r="B29" s="14" t="s">
        <v>19</v>
      </c>
      <c r="C29" s="15">
        <v>23.43</v>
      </c>
      <c r="D29" s="14">
        <v>1</v>
      </c>
      <c r="E29" s="16">
        <f t="shared" si="8"/>
        <v>23.43</v>
      </c>
      <c r="F29" s="68"/>
      <c r="H29" s="27"/>
      <c r="L29" s="37"/>
    </row>
    <row r="30" spans="1:12" x14ac:dyDescent="0.25">
      <c r="A30" s="14" t="s">
        <v>36</v>
      </c>
      <c r="B30" s="14" t="s">
        <v>19</v>
      </c>
      <c r="C30" s="15">
        <v>37.81</v>
      </c>
      <c r="D30" s="14">
        <v>2</v>
      </c>
      <c r="E30" s="16">
        <f>C30*D30</f>
        <v>75.62</v>
      </c>
      <c r="F30" s="68"/>
      <c r="G30" s="3"/>
      <c r="H30" s="3"/>
      <c r="I30" s="57"/>
      <c r="J30" s="58"/>
      <c r="K30" s="57"/>
      <c r="L30" s="37"/>
    </row>
    <row r="31" spans="1:12" x14ac:dyDescent="0.25">
      <c r="A31" s="14" t="s">
        <v>50</v>
      </c>
      <c r="B31" s="14" t="s">
        <v>19</v>
      </c>
      <c r="C31" s="15">
        <v>0.2</v>
      </c>
      <c r="D31" s="14">
        <f>H9+H17</f>
        <v>135</v>
      </c>
      <c r="E31" s="16">
        <f>C31*D31</f>
        <v>27</v>
      </c>
      <c r="F31" s="68"/>
      <c r="G31" s="3"/>
      <c r="H31" s="3"/>
      <c r="I31" s="57"/>
      <c r="J31" s="58"/>
      <c r="K31" s="57"/>
    </row>
    <row r="32" spans="1:12" ht="15.75" x14ac:dyDescent="0.25">
      <c r="A32" s="14" t="s">
        <v>55</v>
      </c>
      <c r="B32" s="15">
        <f>SUM(E25:E31)</f>
        <v>237.29</v>
      </c>
      <c r="C32" s="55">
        <v>0.06</v>
      </c>
      <c r="D32" s="14">
        <v>6</v>
      </c>
      <c r="E32" s="16">
        <f>B32*(D32/12)*C32</f>
        <v>7.1186999999999996</v>
      </c>
      <c r="F32" s="68"/>
      <c r="G32" s="3"/>
      <c r="H32" s="3"/>
      <c r="I32" s="57"/>
      <c r="J32" s="58"/>
      <c r="K32" s="57"/>
      <c r="L32" s="37"/>
    </row>
    <row r="33" spans="1:12" x14ac:dyDescent="0.25">
      <c r="A33" s="14" t="s">
        <v>24</v>
      </c>
      <c r="B33" s="14" t="s">
        <v>19</v>
      </c>
      <c r="C33" s="15">
        <v>100</v>
      </c>
      <c r="D33" s="14">
        <v>1</v>
      </c>
      <c r="E33" s="16">
        <f>C33*D33</f>
        <v>100</v>
      </c>
      <c r="F33" s="68"/>
      <c r="I33" s="59"/>
      <c r="J33" s="43"/>
      <c r="K33" s="59"/>
      <c r="L33" s="37"/>
    </row>
    <row r="34" spans="1:12" x14ac:dyDescent="0.25">
      <c r="A34" s="52" t="s">
        <v>25</v>
      </c>
      <c r="B34" s="53"/>
      <c r="C34" s="53"/>
      <c r="D34" s="53"/>
      <c r="E34" s="54">
        <f>SUM(E25:E33)</f>
        <v>344.40869999999995</v>
      </c>
      <c r="F34" s="68"/>
      <c r="G34" s="60"/>
      <c r="H34" s="60"/>
      <c r="I34" s="61"/>
      <c r="J34" s="43"/>
      <c r="K34" s="61"/>
      <c r="L34" s="37"/>
    </row>
    <row r="35" spans="1:12" x14ac:dyDescent="0.25">
      <c r="F35" s="37"/>
      <c r="G35" s="18"/>
      <c r="H35" s="18"/>
      <c r="I35" s="26"/>
      <c r="J35" s="26"/>
      <c r="K35" s="26"/>
      <c r="L35" s="37"/>
    </row>
    <row r="36" spans="1:12" x14ac:dyDescent="0.25">
      <c r="A36" s="39" t="s">
        <v>26</v>
      </c>
      <c r="B36" s="40"/>
      <c r="C36" s="41"/>
      <c r="D36" s="41"/>
      <c r="E36" s="42">
        <f>E21+E34</f>
        <v>710.45937000000004</v>
      </c>
      <c r="F36" s="17"/>
      <c r="G36" s="18"/>
      <c r="H36" s="18"/>
      <c r="I36" s="26"/>
      <c r="J36" s="26"/>
      <c r="K36" s="26"/>
      <c r="L36" s="37"/>
    </row>
    <row r="37" spans="1:12" x14ac:dyDescent="0.25">
      <c r="A37" s="39" t="s">
        <v>27</v>
      </c>
      <c r="B37" s="40"/>
      <c r="C37" s="41"/>
      <c r="D37" s="41"/>
      <c r="E37" s="42">
        <f>J9+J17</f>
        <v>925</v>
      </c>
      <c r="F37" s="17"/>
      <c r="G37" s="18"/>
      <c r="H37" s="18"/>
      <c r="I37" s="26"/>
      <c r="J37" s="26"/>
      <c r="K37" s="26"/>
      <c r="L37" s="37"/>
    </row>
    <row r="38" spans="1:12" x14ac:dyDescent="0.25">
      <c r="A38" s="39" t="s">
        <v>28</v>
      </c>
      <c r="B38" s="44"/>
      <c r="C38" s="45"/>
      <c r="D38" s="45"/>
      <c r="E38" s="46">
        <f>SUM(E37-E36)</f>
        <v>214.54062999999996</v>
      </c>
      <c r="F38" s="17"/>
    </row>
    <row r="39" spans="1:12" x14ac:dyDescent="0.25">
      <c r="F39" s="26"/>
      <c r="G39" s="62"/>
      <c r="H39" s="60"/>
      <c r="I39" s="60"/>
    </row>
    <row r="40" spans="1:12" ht="15.75" customHeight="1" x14ac:dyDescent="0.25">
      <c r="A40" s="63" t="s">
        <v>53</v>
      </c>
      <c r="B40" s="63"/>
      <c r="C40" s="63"/>
      <c r="D40" s="63"/>
      <c r="E40" s="63"/>
      <c r="F40" s="63"/>
      <c r="G40" s="60"/>
      <c r="H40" s="60"/>
      <c r="I40" s="26"/>
      <c r="K40" s="26"/>
    </row>
    <row r="41" spans="1:12" x14ac:dyDescent="0.25">
      <c r="A41" s="63"/>
      <c r="B41" s="63"/>
      <c r="C41" s="63"/>
      <c r="D41" s="63"/>
      <c r="E41" s="63"/>
      <c r="F41" s="63"/>
      <c r="G41" s="18"/>
      <c r="H41" s="18"/>
      <c r="I41" s="26"/>
      <c r="K41" s="26"/>
    </row>
    <row r="42" spans="1:12" ht="15.75" customHeight="1" x14ac:dyDescent="0.25">
      <c r="A42" s="63" t="s">
        <v>56</v>
      </c>
      <c r="B42" s="63"/>
      <c r="C42" s="63"/>
      <c r="D42" s="63"/>
      <c r="E42" s="63"/>
      <c r="F42" s="63"/>
      <c r="G42" s="18"/>
      <c r="H42" s="18"/>
      <c r="I42" s="26"/>
      <c r="J42" s="3"/>
      <c r="K42" s="26"/>
    </row>
    <row r="43" spans="1:12" x14ac:dyDescent="0.25">
      <c r="A43" s="63"/>
      <c r="B43" s="63"/>
      <c r="C43" s="63"/>
      <c r="D43" s="63"/>
      <c r="E43" s="63"/>
      <c r="F43" s="63"/>
      <c r="G43" s="18"/>
      <c r="H43" s="18"/>
      <c r="I43" s="26"/>
      <c r="J43" s="3"/>
      <c r="K43" s="26"/>
    </row>
    <row r="44" spans="1:12" ht="15.75" x14ac:dyDescent="0.25">
      <c r="A44" s="47"/>
      <c r="F44" s="43"/>
      <c r="G44" s="3"/>
      <c r="H44" s="3"/>
      <c r="I44" s="3"/>
      <c r="J44" s="3"/>
      <c r="K44" s="3"/>
    </row>
    <row r="45" spans="1:12" x14ac:dyDescent="0.25">
      <c r="A45" s="3"/>
      <c r="F45" s="3"/>
      <c r="G45" s="3"/>
      <c r="H45" s="3"/>
      <c r="I45" s="3"/>
      <c r="J45" s="3"/>
      <c r="K45" s="3"/>
    </row>
    <row r="46" spans="1:12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2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2" x14ac:dyDescent="0.25">
      <c r="G48" s="3"/>
      <c r="H48" s="3"/>
      <c r="I48" s="3"/>
      <c r="J48" s="3"/>
      <c r="K48" s="3"/>
    </row>
    <row r="49" spans="2:11" x14ac:dyDescent="0.25">
      <c r="G49" s="3"/>
      <c r="H49" s="3"/>
      <c r="I49" s="3"/>
      <c r="J49" s="3"/>
      <c r="K49" s="3"/>
    </row>
    <row r="50" spans="2:1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x14ac:dyDescent="0.25">
      <c r="B51" s="48"/>
      <c r="C51" s="48"/>
      <c r="D51" s="48"/>
      <c r="E51" s="43"/>
      <c r="F51" s="3"/>
      <c r="G51" s="3"/>
      <c r="H51" s="3"/>
      <c r="I51" s="3"/>
      <c r="J51" s="3"/>
      <c r="K51" s="3"/>
    </row>
    <row r="52" spans="2:1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x14ac:dyDescent="0.25">
      <c r="F53" s="43"/>
      <c r="G53" s="3"/>
      <c r="H53" s="3"/>
      <c r="I53" s="3"/>
      <c r="J53" s="3"/>
      <c r="K53" s="3"/>
    </row>
    <row r="54" spans="2:11" x14ac:dyDescent="0.25">
      <c r="F54" s="3"/>
      <c r="G54" s="3"/>
      <c r="H54" s="3"/>
      <c r="I54" s="3"/>
      <c r="J54" s="3"/>
      <c r="K54" s="3"/>
    </row>
    <row r="55" spans="2:11" x14ac:dyDescent="0.25">
      <c r="F55" s="3"/>
      <c r="G55" s="3"/>
      <c r="H55" s="3"/>
      <c r="I55" s="3"/>
      <c r="J55" s="3"/>
      <c r="K55" s="3"/>
    </row>
  </sheetData>
  <mergeCells count="1">
    <mergeCell ref="H21:H22"/>
  </mergeCells>
  <pageMargins left="0.7" right="0.7" top="0.75" bottom="0.75" header="0.3" footer="0.3"/>
  <pageSetup scale="71" orientation="landscape" r:id="rId1"/>
  <ignoredErrors>
    <ignoredError sqref="E3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1A6A2-3C9E-42E8-B2DF-0CBCFFBC2DF4}">
  <sheetPr>
    <pageSetUpPr fitToPage="1"/>
  </sheetPr>
  <dimension ref="A1:M67"/>
  <sheetViews>
    <sheetView workbookViewId="0">
      <selection activeCell="C1" sqref="C1"/>
    </sheetView>
  </sheetViews>
  <sheetFormatPr defaultRowHeight="15" x14ac:dyDescent="0.25"/>
  <cols>
    <col min="1" max="1" width="27.28515625" style="4" customWidth="1"/>
    <col min="2" max="2" width="11" style="4" customWidth="1"/>
    <col min="3" max="6" width="9.140625" style="4"/>
    <col min="7" max="7" width="9.140625" style="4" customWidth="1"/>
    <col min="8" max="8" width="15" style="4" customWidth="1"/>
    <col min="9" max="9" width="10.85546875" style="4" bestFit="1" customWidth="1"/>
    <col min="10" max="16384" width="9.140625" style="4"/>
  </cols>
  <sheetData>
    <row r="1" spans="1:13" ht="15.75" x14ac:dyDescent="0.25">
      <c r="A1" s="1" t="s">
        <v>69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3" ht="15.75" x14ac:dyDescent="0.25">
      <c r="A2" s="5" t="s">
        <v>72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3" ht="15.75" x14ac:dyDescent="0.25">
      <c r="A3" s="1" t="s">
        <v>1</v>
      </c>
      <c r="B3" s="6"/>
      <c r="C3" s="3"/>
      <c r="D3" s="2"/>
      <c r="E3" s="3"/>
      <c r="F3" s="3"/>
      <c r="G3" s="3"/>
      <c r="H3" s="3"/>
      <c r="I3" s="3"/>
      <c r="J3" s="3"/>
      <c r="K3" s="3"/>
    </row>
    <row r="4" spans="1:13" ht="15.75" x14ac:dyDescent="0.25">
      <c r="A4" s="7" t="s">
        <v>0</v>
      </c>
      <c r="B4" s="8"/>
      <c r="C4" s="8"/>
      <c r="D4" s="8"/>
      <c r="E4" s="9"/>
      <c r="F4" s="66"/>
      <c r="G4" s="3"/>
      <c r="I4" s="1" t="s">
        <v>71</v>
      </c>
      <c r="J4" s="10"/>
      <c r="K4" s="10"/>
    </row>
    <row r="5" spans="1:13" x14ac:dyDescent="0.25">
      <c r="A5" s="50" t="s">
        <v>2</v>
      </c>
      <c r="B5" s="50" t="s">
        <v>3</v>
      </c>
      <c r="C5" s="50" t="s">
        <v>4</v>
      </c>
      <c r="D5" s="50" t="s">
        <v>5</v>
      </c>
      <c r="E5" s="51" t="s">
        <v>6</v>
      </c>
      <c r="F5" s="67"/>
      <c r="G5" s="3"/>
      <c r="H5" s="3"/>
      <c r="I5" s="11"/>
      <c r="J5" s="12" t="s">
        <v>29</v>
      </c>
      <c r="K5" s="13"/>
    </row>
    <row r="6" spans="1:13" x14ac:dyDescent="0.25">
      <c r="A6" s="14" t="s">
        <v>7</v>
      </c>
      <c r="B6" s="14" t="s">
        <v>8</v>
      </c>
      <c r="C6" s="73">
        <v>0.47</v>
      </c>
      <c r="D6" s="74">
        <v>70</v>
      </c>
      <c r="E6" s="16">
        <f t="shared" ref="E6:E19" si="0">(C6*D6)</f>
        <v>32.9</v>
      </c>
      <c r="F6" s="68"/>
      <c r="G6" s="18"/>
      <c r="H6" s="18"/>
      <c r="I6" s="19" t="s">
        <v>9</v>
      </c>
      <c r="J6" s="20" t="s">
        <v>10</v>
      </c>
      <c r="K6" s="19" t="s">
        <v>11</v>
      </c>
    </row>
    <row r="7" spans="1:13" x14ac:dyDescent="0.25">
      <c r="A7" s="14" t="s">
        <v>12</v>
      </c>
      <c r="B7" s="14" t="s">
        <v>8</v>
      </c>
      <c r="C7" s="73">
        <v>0.83</v>
      </c>
      <c r="D7" s="74">
        <v>85</v>
      </c>
      <c r="E7" s="16">
        <f t="shared" si="0"/>
        <v>70.55</v>
      </c>
      <c r="F7" s="68"/>
      <c r="G7" s="21" t="s">
        <v>38</v>
      </c>
      <c r="H7" s="7"/>
      <c r="I7" s="79">
        <v>6</v>
      </c>
      <c r="J7" s="80">
        <v>5</v>
      </c>
      <c r="K7" s="79">
        <v>4</v>
      </c>
      <c r="L7" s="72"/>
    </row>
    <row r="8" spans="1:13" x14ac:dyDescent="0.25">
      <c r="A8" s="14" t="s">
        <v>13</v>
      </c>
      <c r="B8" s="14" t="s">
        <v>8</v>
      </c>
      <c r="C8" s="73">
        <v>0.38</v>
      </c>
      <c r="D8" s="74">
        <v>75</v>
      </c>
      <c r="E8" s="16">
        <f t="shared" si="0"/>
        <v>28.5</v>
      </c>
      <c r="F8" s="68"/>
      <c r="G8" s="24" t="s">
        <v>14</v>
      </c>
      <c r="H8" s="77">
        <v>105</v>
      </c>
      <c r="I8" s="16">
        <f>SUM(I7*$H$8)</f>
        <v>630</v>
      </c>
      <c r="J8" s="16">
        <f t="shared" ref="J8:K8" si="1">SUM(J7*$H$8)</f>
        <v>525</v>
      </c>
      <c r="K8" s="16">
        <f t="shared" si="1"/>
        <v>420</v>
      </c>
    </row>
    <row r="9" spans="1:13" x14ac:dyDescent="0.25">
      <c r="A9" s="14" t="s">
        <v>15</v>
      </c>
      <c r="B9" s="14" t="s">
        <v>16</v>
      </c>
      <c r="C9" s="73">
        <v>65</v>
      </c>
      <c r="D9" s="74">
        <v>0.5</v>
      </c>
      <c r="E9" s="16">
        <f t="shared" si="0"/>
        <v>32.5</v>
      </c>
      <c r="F9" s="68"/>
      <c r="G9" s="24" t="s">
        <v>17</v>
      </c>
      <c r="H9" s="77">
        <v>85</v>
      </c>
      <c r="I9" s="16">
        <f>SUM(I7*$H$9)</f>
        <v>510</v>
      </c>
      <c r="J9" s="16">
        <f t="shared" ref="J9:K9" si="2">SUM(J7*$H$9)</f>
        <v>425</v>
      </c>
      <c r="K9" s="16">
        <f t="shared" si="2"/>
        <v>340</v>
      </c>
      <c r="M9" s="56"/>
    </row>
    <row r="10" spans="1:13" x14ac:dyDescent="0.25">
      <c r="A10" s="14" t="s">
        <v>40</v>
      </c>
      <c r="B10" s="14" t="s">
        <v>41</v>
      </c>
      <c r="C10" s="73">
        <v>12</v>
      </c>
      <c r="D10" s="74">
        <v>1</v>
      </c>
      <c r="E10" s="16">
        <f t="shared" si="0"/>
        <v>12</v>
      </c>
      <c r="F10" s="68"/>
      <c r="G10" s="24" t="s">
        <v>18</v>
      </c>
      <c r="H10" s="77">
        <v>65</v>
      </c>
      <c r="I10" s="16">
        <f>SUM(I7*$H$10)</f>
        <v>390</v>
      </c>
      <c r="J10" s="16">
        <f t="shared" ref="J10:K10" si="3">SUM(J7*$H$10)</f>
        <v>325</v>
      </c>
      <c r="K10" s="16">
        <f t="shared" si="3"/>
        <v>260</v>
      </c>
    </row>
    <row r="11" spans="1:13" x14ac:dyDescent="0.25">
      <c r="A11" s="14" t="s">
        <v>70</v>
      </c>
      <c r="B11" s="14" t="s">
        <v>42</v>
      </c>
      <c r="C11" s="73">
        <v>0.5</v>
      </c>
      <c r="D11" s="74">
        <v>150</v>
      </c>
      <c r="E11" s="16">
        <f t="shared" si="0"/>
        <v>75</v>
      </c>
      <c r="F11" s="68"/>
    </row>
    <row r="12" spans="1:13" ht="15.75" x14ac:dyDescent="0.25">
      <c r="A12" s="14" t="s">
        <v>59</v>
      </c>
      <c r="B12" s="14" t="s">
        <v>60</v>
      </c>
      <c r="C12" s="73">
        <v>175</v>
      </c>
      <c r="D12" s="74">
        <v>0.38</v>
      </c>
      <c r="E12" s="16">
        <f t="shared" si="0"/>
        <v>66.5</v>
      </c>
      <c r="F12" s="72"/>
      <c r="G12" s="3"/>
      <c r="I12" s="1" t="s">
        <v>67</v>
      </c>
      <c r="J12" s="10"/>
      <c r="K12" s="10"/>
    </row>
    <row r="13" spans="1:13" x14ac:dyDescent="0.25">
      <c r="A13" s="14" t="s">
        <v>57</v>
      </c>
      <c r="B13" s="14" t="s">
        <v>34</v>
      </c>
      <c r="C13" s="73">
        <v>9.5299999999999994</v>
      </c>
      <c r="D13" s="74">
        <v>0.8</v>
      </c>
      <c r="E13" s="16">
        <f t="shared" si="0"/>
        <v>7.6239999999999997</v>
      </c>
      <c r="F13" s="68"/>
      <c r="G13" s="3"/>
      <c r="H13" s="3"/>
      <c r="I13" s="11"/>
      <c r="J13" s="12" t="s">
        <v>29</v>
      </c>
      <c r="K13" s="13"/>
    </row>
    <row r="14" spans="1:13" x14ac:dyDescent="0.25">
      <c r="A14" s="14" t="s">
        <v>47</v>
      </c>
      <c r="B14" s="14" t="s">
        <v>33</v>
      </c>
      <c r="C14" s="73">
        <v>4.1399999999999997</v>
      </c>
      <c r="D14" s="74">
        <v>1</v>
      </c>
      <c r="E14" s="16">
        <f t="shared" si="0"/>
        <v>4.1399999999999997</v>
      </c>
      <c r="F14" s="68"/>
      <c r="G14" s="18"/>
      <c r="H14" s="18"/>
      <c r="I14" s="19" t="s">
        <v>9</v>
      </c>
      <c r="J14" s="20" t="s">
        <v>10</v>
      </c>
      <c r="K14" s="19" t="s">
        <v>11</v>
      </c>
    </row>
    <row r="15" spans="1:13" x14ac:dyDescent="0.25">
      <c r="A15" s="14" t="s">
        <v>61</v>
      </c>
      <c r="B15" s="14" t="s">
        <v>63</v>
      </c>
      <c r="C15" s="73">
        <v>2.75</v>
      </c>
      <c r="D15" s="74">
        <v>1</v>
      </c>
      <c r="E15" s="16">
        <f t="shared" si="0"/>
        <v>2.75</v>
      </c>
      <c r="F15" s="68"/>
      <c r="G15" s="21" t="s">
        <v>38</v>
      </c>
      <c r="H15" s="7"/>
      <c r="I15" s="79">
        <v>12</v>
      </c>
      <c r="J15" s="80">
        <v>10</v>
      </c>
      <c r="K15" s="79">
        <v>8</v>
      </c>
      <c r="L15" s="72"/>
    </row>
    <row r="16" spans="1:13" x14ac:dyDescent="0.25">
      <c r="A16" s="14" t="s">
        <v>62</v>
      </c>
      <c r="B16" s="14" t="s">
        <v>33</v>
      </c>
      <c r="C16" s="73">
        <v>5.25</v>
      </c>
      <c r="D16" s="74">
        <v>1</v>
      </c>
      <c r="E16" s="16">
        <f t="shared" si="0"/>
        <v>5.25</v>
      </c>
      <c r="F16" s="68"/>
      <c r="G16" s="24" t="s">
        <v>14</v>
      </c>
      <c r="H16" s="77">
        <v>65</v>
      </c>
      <c r="I16" s="16">
        <f>SUM(I15*$H$16)</f>
        <v>780</v>
      </c>
      <c r="J16" s="16">
        <f t="shared" ref="J16:K16" si="4">SUM(J15*$H$16)</f>
        <v>650</v>
      </c>
      <c r="K16" s="16">
        <f t="shared" si="4"/>
        <v>520</v>
      </c>
    </row>
    <row r="17" spans="1:11" x14ac:dyDescent="0.25">
      <c r="A17" s="14" t="s">
        <v>48</v>
      </c>
      <c r="B17" s="14" t="s">
        <v>34</v>
      </c>
      <c r="C17" s="73">
        <v>1.86</v>
      </c>
      <c r="D17" s="74">
        <v>2</v>
      </c>
      <c r="E17" s="16">
        <f t="shared" si="0"/>
        <v>3.72</v>
      </c>
      <c r="F17" s="69"/>
      <c r="G17" s="24" t="s">
        <v>17</v>
      </c>
      <c r="H17" s="77">
        <v>50</v>
      </c>
      <c r="I17" s="16">
        <f>SUM(I15*$H$17)</f>
        <v>600</v>
      </c>
      <c r="J17" s="16">
        <f t="shared" ref="J17:K17" si="5">SUM(J15*$H$17)</f>
        <v>500</v>
      </c>
      <c r="K17" s="16">
        <f t="shared" si="5"/>
        <v>400</v>
      </c>
    </row>
    <row r="18" spans="1:11" x14ac:dyDescent="0.25">
      <c r="A18" s="14" t="s">
        <v>51</v>
      </c>
      <c r="B18" s="14" t="s">
        <v>34</v>
      </c>
      <c r="C18" s="74">
        <v>0.64</v>
      </c>
      <c r="D18" s="74">
        <v>2</v>
      </c>
      <c r="E18" s="16">
        <f t="shared" si="0"/>
        <v>1.28</v>
      </c>
      <c r="F18" s="68"/>
      <c r="G18" s="24" t="s">
        <v>18</v>
      </c>
      <c r="H18" s="77">
        <v>35</v>
      </c>
      <c r="I18" s="16">
        <f>SUM(I15*$H$18)</f>
        <v>420</v>
      </c>
      <c r="J18" s="16">
        <f t="shared" ref="J18:K18" si="6">SUM(J15*$H$18)</f>
        <v>350</v>
      </c>
      <c r="K18" s="16">
        <f t="shared" si="6"/>
        <v>280</v>
      </c>
    </row>
    <row r="19" spans="1:11" x14ac:dyDescent="0.25">
      <c r="A19" s="14" t="s">
        <v>52</v>
      </c>
      <c r="B19" s="14" t="s">
        <v>34</v>
      </c>
      <c r="C19" s="74">
        <v>1.95</v>
      </c>
      <c r="D19" s="74">
        <v>6.5</v>
      </c>
      <c r="E19" s="16">
        <f t="shared" si="0"/>
        <v>12.674999999999999</v>
      </c>
      <c r="F19" s="68"/>
    </row>
    <row r="20" spans="1:11" ht="15.75" x14ac:dyDescent="0.25">
      <c r="A20" s="74"/>
      <c r="B20" s="74"/>
      <c r="C20" s="74"/>
      <c r="D20" s="74"/>
      <c r="E20" s="16">
        <f t="shared" ref="E20:E26" si="7">(C20*D20)</f>
        <v>0</v>
      </c>
      <c r="F20" s="68"/>
      <c r="H20" s="1" t="s">
        <v>31</v>
      </c>
    </row>
    <row r="21" spans="1:11" x14ac:dyDescent="0.25">
      <c r="A21" s="74"/>
      <c r="B21" s="74"/>
      <c r="C21" s="74"/>
      <c r="D21" s="74"/>
      <c r="E21" s="16">
        <f t="shared" si="7"/>
        <v>0</v>
      </c>
      <c r="F21" s="68"/>
      <c r="H21" s="64" t="s">
        <v>38</v>
      </c>
      <c r="I21" s="11"/>
      <c r="J21" s="12" t="s">
        <v>68</v>
      </c>
      <c r="K21" s="13"/>
    </row>
    <row r="22" spans="1:11" x14ac:dyDescent="0.25">
      <c r="A22" s="74"/>
      <c r="B22" s="74"/>
      <c r="C22" s="74"/>
      <c r="D22" s="74"/>
      <c r="E22" s="16">
        <f t="shared" si="7"/>
        <v>0</v>
      </c>
      <c r="F22" s="68"/>
      <c r="H22" s="65"/>
      <c r="I22" s="19" t="s">
        <v>9</v>
      </c>
      <c r="J22" s="20" t="s">
        <v>10</v>
      </c>
      <c r="K22" s="19" t="s">
        <v>11</v>
      </c>
    </row>
    <row r="23" spans="1:11" x14ac:dyDescent="0.25">
      <c r="A23" s="74"/>
      <c r="B23" s="74"/>
      <c r="C23" s="74"/>
      <c r="D23" s="74"/>
      <c r="E23" s="16">
        <f t="shared" si="7"/>
        <v>0</v>
      </c>
      <c r="F23" s="68"/>
      <c r="H23" s="34" t="s">
        <v>14</v>
      </c>
      <c r="I23" s="16">
        <f>SUM(I8+I16)-$E$48</f>
        <v>699.54062999999996</v>
      </c>
      <c r="J23" s="16">
        <f>SUM(J8+J16)-$E$48</f>
        <v>464.54062999999996</v>
      </c>
      <c r="K23" s="16">
        <f>SUM(K8+K16)-$E$48</f>
        <v>229.54062999999996</v>
      </c>
    </row>
    <row r="24" spans="1:11" x14ac:dyDescent="0.25">
      <c r="A24" s="74"/>
      <c r="B24" s="74"/>
      <c r="C24" s="74"/>
      <c r="D24" s="74"/>
      <c r="E24" s="16">
        <f t="shared" si="7"/>
        <v>0</v>
      </c>
      <c r="F24" s="68"/>
      <c r="H24" s="34" t="s">
        <v>17</v>
      </c>
      <c r="I24" s="16">
        <f>SUM(I9+I17)-$E$48</f>
        <v>399.54062999999996</v>
      </c>
      <c r="J24" s="16">
        <f>SUM(J9+J17)-$E$48</f>
        <v>214.54062999999996</v>
      </c>
      <c r="K24" s="16">
        <f>SUM(K9+K17)-$E$48</f>
        <v>29.540629999999965</v>
      </c>
    </row>
    <row r="25" spans="1:11" x14ac:dyDescent="0.25">
      <c r="A25" s="74"/>
      <c r="B25" s="74"/>
      <c r="C25" s="74"/>
      <c r="D25" s="74"/>
      <c r="E25" s="16">
        <f t="shared" si="7"/>
        <v>0</v>
      </c>
      <c r="F25" s="68"/>
      <c r="H25" s="34" t="s">
        <v>18</v>
      </c>
      <c r="I25" s="16">
        <f>SUM(I10+I18)-$E$48</f>
        <v>99.540629999999965</v>
      </c>
      <c r="J25" s="16">
        <f>SUM(J10+J18)-$E$48</f>
        <v>-35.459370000000035</v>
      </c>
      <c r="K25" s="16">
        <f>SUM(K10+K18)-$E$48</f>
        <v>-170.45937000000004</v>
      </c>
    </row>
    <row r="26" spans="1:11" x14ac:dyDescent="0.25">
      <c r="A26" s="74"/>
      <c r="B26" s="74"/>
      <c r="C26" s="74"/>
      <c r="D26" s="74"/>
      <c r="E26" s="16">
        <f t="shared" si="7"/>
        <v>0</v>
      </c>
      <c r="F26" s="68"/>
    </row>
    <row r="27" spans="1:11" ht="15.75" x14ac:dyDescent="0.25">
      <c r="A27" s="14" t="s">
        <v>54</v>
      </c>
      <c r="B27" s="15">
        <f>SUM(E6:E26)</f>
        <v>355.38900000000001</v>
      </c>
      <c r="C27" s="75">
        <v>0.06</v>
      </c>
      <c r="D27" s="74">
        <v>6</v>
      </c>
      <c r="E27" s="16">
        <f>B27*(D27/12)*C27</f>
        <v>10.661669999999999</v>
      </c>
      <c r="F27" s="68"/>
      <c r="G27" s="3"/>
    </row>
    <row r="28" spans="1:11" ht="15.75" customHeight="1" x14ac:dyDescent="0.25">
      <c r="A28" s="52" t="s">
        <v>21</v>
      </c>
      <c r="B28" s="53"/>
      <c r="C28" s="53"/>
      <c r="D28" s="53"/>
      <c r="E28" s="54">
        <f>SUM(E6:E27)</f>
        <v>366.05067000000003</v>
      </c>
      <c r="F28" s="68"/>
      <c r="G28" s="3"/>
    </row>
    <row r="29" spans="1:11" ht="15" customHeight="1" x14ac:dyDescent="0.25">
      <c r="F29" s="68"/>
      <c r="G29" s="18"/>
    </row>
    <row r="30" spans="1:11" x14ac:dyDescent="0.25">
      <c r="A30" s="7" t="s">
        <v>22</v>
      </c>
      <c r="B30" s="11"/>
      <c r="C30" s="11"/>
      <c r="D30" s="11"/>
      <c r="E30" s="11"/>
      <c r="F30" s="68"/>
      <c r="G30" s="60"/>
    </row>
    <row r="31" spans="1:11" x14ac:dyDescent="0.25">
      <c r="A31" s="50" t="s">
        <v>2</v>
      </c>
      <c r="B31" s="50" t="s">
        <v>3</v>
      </c>
      <c r="C31" s="50" t="s">
        <v>4</v>
      </c>
      <c r="D31" s="50" t="s">
        <v>5</v>
      </c>
      <c r="E31" s="51" t="s">
        <v>6</v>
      </c>
      <c r="F31" s="70"/>
      <c r="G31" s="18"/>
    </row>
    <row r="32" spans="1:11" x14ac:dyDescent="0.25">
      <c r="A32" s="14" t="s">
        <v>43</v>
      </c>
      <c r="B32" s="14" t="s">
        <v>23</v>
      </c>
      <c r="C32" s="73">
        <v>9.5500000000000007</v>
      </c>
      <c r="D32" s="74">
        <v>2</v>
      </c>
      <c r="E32" s="16">
        <f>C32*D32</f>
        <v>19.100000000000001</v>
      </c>
      <c r="F32" s="70"/>
      <c r="G32" s="18"/>
    </row>
    <row r="33" spans="1:12" x14ac:dyDescent="0.25">
      <c r="A33" s="14" t="s">
        <v>44</v>
      </c>
      <c r="B33" s="14" t="s">
        <v>23</v>
      </c>
      <c r="C33" s="73">
        <v>19.47</v>
      </c>
      <c r="D33" s="74">
        <v>2</v>
      </c>
      <c r="E33" s="16">
        <f>C33*D33</f>
        <v>38.94</v>
      </c>
      <c r="F33" s="66"/>
      <c r="G33" s="18"/>
    </row>
    <row r="34" spans="1:12" x14ac:dyDescent="0.25">
      <c r="A34" s="14" t="s">
        <v>45</v>
      </c>
      <c r="B34" s="14" t="s">
        <v>23</v>
      </c>
      <c r="C34" s="73">
        <v>11.2</v>
      </c>
      <c r="D34" s="74">
        <v>1</v>
      </c>
      <c r="E34" s="16">
        <f t="shared" ref="E34:E36" si="8">C34*D34</f>
        <v>11.2</v>
      </c>
      <c r="F34" s="67"/>
      <c r="G34" s="3"/>
      <c r="H34" s="3"/>
      <c r="I34" s="3"/>
      <c r="J34" s="3"/>
      <c r="K34" s="3"/>
    </row>
    <row r="35" spans="1:12" x14ac:dyDescent="0.25">
      <c r="A35" s="14" t="s">
        <v>46</v>
      </c>
      <c r="B35" s="14" t="s">
        <v>19</v>
      </c>
      <c r="C35" s="73">
        <v>10.5</v>
      </c>
      <c r="D35" s="74">
        <v>4</v>
      </c>
      <c r="E35" s="16">
        <f t="shared" si="8"/>
        <v>42</v>
      </c>
      <c r="F35" s="68"/>
      <c r="G35" s="3"/>
      <c r="H35" s="3"/>
      <c r="I35" s="3"/>
      <c r="J35" s="3"/>
      <c r="K35" s="3"/>
      <c r="L35" s="37"/>
    </row>
    <row r="36" spans="1:12" ht="15.75" x14ac:dyDescent="0.25">
      <c r="A36" s="14" t="s">
        <v>64</v>
      </c>
      <c r="B36" s="14" t="s">
        <v>19</v>
      </c>
      <c r="C36" s="73">
        <v>23.43</v>
      </c>
      <c r="D36" s="74">
        <v>1</v>
      </c>
      <c r="E36" s="16">
        <f t="shared" si="8"/>
        <v>23.43</v>
      </c>
      <c r="F36" s="68"/>
      <c r="H36" s="27"/>
      <c r="L36" s="37"/>
    </row>
    <row r="37" spans="1:12" x14ac:dyDescent="0.25">
      <c r="A37" s="14" t="s">
        <v>36</v>
      </c>
      <c r="B37" s="14" t="s">
        <v>19</v>
      </c>
      <c r="C37" s="73">
        <v>37.81</v>
      </c>
      <c r="D37" s="74">
        <v>2</v>
      </c>
      <c r="E37" s="16">
        <f>C37*D37</f>
        <v>75.62</v>
      </c>
      <c r="F37" s="68"/>
      <c r="G37" s="3"/>
      <c r="H37" s="3"/>
      <c r="I37" s="57"/>
      <c r="J37" s="58"/>
      <c r="K37" s="57"/>
      <c r="L37" s="37"/>
    </row>
    <row r="38" spans="1:12" x14ac:dyDescent="0.25">
      <c r="A38" s="14" t="s">
        <v>50</v>
      </c>
      <c r="B38" s="14" t="s">
        <v>19</v>
      </c>
      <c r="C38" s="73">
        <v>0.2</v>
      </c>
      <c r="D38" s="74">
        <f>H9+H17</f>
        <v>135</v>
      </c>
      <c r="E38" s="16">
        <f>C38*D38</f>
        <v>27</v>
      </c>
      <c r="F38" s="68"/>
      <c r="G38" s="3"/>
      <c r="H38" s="3"/>
      <c r="I38" s="57"/>
      <c r="J38" s="58"/>
      <c r="K38" s="57"/>
    </row>
    <row r="39" spans="1:12" x14ac:dyDescent="0.25">
      <c r="A39" s="74"/>
      <c r="B39" s="74"/>
      <c r="C39" s="73"/>
      <c r="D39" s="74"/>
      <c r="E39" s="16">
        <f t="shared" ref="E39:E43" si="9">C39*D39</f>
        <v>0</v>
      </c>
      <c r="F39" s="68"/>
      <c r="G39" s="3"/>
      <c r="H39" s="3"/>
      <c r="I39" s="57"/>
      <c r="J39" s="58"/>
      <c r="K39" s="57"/>
    </row>
    <row r="40" spans="1:12" x14ac:dyDescent="0.25">
      <c r="A40" s="74"/>
      <c r="B40" s="74"/>
      <c r="C40" s="73"/>
      <c r="D40" s="74"/>
      <c r="E40" s="16">
        <f t="shared" si="9"/>
        <v>0</v>
      </c>
      <c r="F40" s="68"/>
      <c r="G40" s="3"/>
      <c r="H40" s="3"/>
      <c r="I40" s="57"/>
      <c r="J40" s="58"/>
      <c r="K40" s="57"/>
    </row>
    <row r="41" spans="1:12" x14ac:dyDescent="0.25">
      <c r="A41" s="74"/>
      <c r="B41" s="74"/>
      <c r="C41" s="73"/>
      <c r="D41" s="74"/>
      <c r="E41" s="16">
        <f t="shared" si="9"/>
        <v>0</v>
      </c>
      <c r="F41" s="68"/>
      <c r="G41" s="3"/>
      <c r="H41" s="3"/>
      <c r="I41" s="57"/>
      <c r="J41" s="58"/>
      <c r="K41" s="57"/>
    </row>
    <row r="42" spans="1:12" x14ac:dyDescent="0.25">
      <c r="A42" s="74"/>
      <c r="B42" s="74"/>
      <c r="C42" s="73"/>
      <c r="D42" s="74"/>
      <c r="E42" s="16">
        <f t="shared" si="9"/>
        <v>0</v>
      </c>
      <c r="F42" s="68"/>
      <c r="G42" s="3"/>
      <c r="H42" s="3"/>
      <c r="I42" s="57"/>
      <c r="J42" s="58"/>
      <c r="K42" s="57"/>
    </row>
    <row r="43" spans="1:12" x14ac:dyDescent="0.25">
      <c r="A43" s="74"/>
      <c r="B43" s="74"/>
      <c r="C43" s="73"/>
      <c r="D43" s="74"/>
      <c r="E43" s="16">
        <f t="shared" si="9"/>
        <v>0</v>
      </c>
      <c r="F43" s="68"/>
      <c r="G43" s="3"/>
      <c r="H43" s="3"/>
      <c r="I43" s="57"/>
      <c r="J43" s="58"/>
      <c r="K43" s="57"/>
    </row>
    <row r="44" spans="1:12" ht="15.75" x14ac:dyDescent="0.25">
      <c r="A44" s="14" t="s">
        <v>55</v>
      </c>
      <c r="B44" s="15">
        <f>SUM(E32:E38)</f>
        <v>237.29</v>
      </c>
      <c r="C44" s="76">
        <v>0.06</v>
      </c>
      <c r="D44" s="74">
        <v>6</v>
      </c>
      <c r="E44" s="16">
        <f>B44*(D44/12)*C44</f>
        <v>7.1186999999999996</v>
      </c>
      <c r="F44" s="68"/>
      <c r="G44" s="3"/>
      <c r="H44" s="3"/>
      <c r="I44" s="57"/>
      <c r="J44" s="58"/>
      <c r="K44" s="57"/>
      <c r="L44" s="37"/>
    </row>
    <row r="45" spans="1:12" x14ac:dyDescent="0.25">
      <c r="A45" s="14" t="s">
        <v>24</v>
      </c>
      <c r="B45" s="14" t="s">
        <v>19</v>
      </c>
      <c r="C45" s="73">
        <v>100</v>
      </c>
      <c r="D45" s="74">
        <v>1</v>
      </c>
      <c r="E45" s="16">
        <f>C45*D45</f>
        <v>100</v>
      </c>
      <c r="F45" s="68"/>
      <c r="I45" s="59"/>
      <c r="J45" s="43"/>
      <c r="K45" s="59"/>
      <c r="L45" s="37"/>
    </row>
    <row r="46" spans="1:12" x14ac:dyDescent="0.25">
      <c r="A46" s="52" t="s">
        <v>25</v>
      </c>
      <c r="B46" s="53"/>
      <c r="C46" s="53"/>
      <c r="D46" s="53"/>
      <c r="E46" s="54">
        <f>SUM(E32:E45)</f>
        <v>344.40869999999995</v>
      </c>
      <c r="F46" s="68"/>
      <c r="G46" s="60"/>
      <c r="H46" s="60"/>
      <c r="I46" s="61"/>
      <c r="J46" s="43"/>
      <c r="K46" s="61"/>
      <c r="L46" s="37"/>
    </row>
    <row r="47" spans="1:12" x14ac:dyDescent="0.25">
      <c r="F47" s="37"/>
      <c r="G47" s="18"/>
      <c r="H47" s="18"/>
      <c r="I47" s="26"/>
      <c r="J47" s="26"/>
      <c r="K47" s="26"/>
      <c r="L47" s="37"/>
    </row>
    <row r="48" spans="1:12" x14ac:dyDescent="0.25">
      <c r="A48" s="39" t="s">
        <v>26</v>
      </c>
      <c r="B48" s="40"/>
      <c r="C48" s="41"/>
      <c r="D48" s="41"/>
      <c r="E48" s="42">
        <f>E28+E46</f>
        <v>710.45937000000004</v>
      </c>
      <c r="F48" s="17"/>
      <c r="G48" s="18"/>
      <c r="H48" s="18"/>
      <c r="I48" s="26"/>
      <c r="J48" s="26"/>
      <c r="K48" s="26"/>
      <c r="L48" s="37"/>
    </row>
    <row r="49" spans="1:12" x14ac:dyDescent="0.25">
      <c r="A49" s="39" t="s">
        <v>27</v>
      </c>
      <c r="B49" s="40"/>
      <c r="C49" s="41"/>
      <c r="D49" s="41"/>
      <c r="E49" s="42">
        <f>J9+J17</f>
        <v>925</v>
      </c>
      <c r="F49" s="17"/>
      <c r="G49" s="18"/>
      <c r="H49" s="18"/>
      <c r="I49" s="26"/>
      <c r="J49" s="26"/>
      <c r="K49" s="26"/>
      <c r="L49" s="37"/>
    </row>
    <row r="50" spans="1:12" x14ac:dyDescent="0.25">
      <c r="A50" s="39" t="s">
        <v>28</v>
      </c>
      <c r="B50" s="44"/>
      <c r="C50" s="45"/>
      <c r="D50" s="45"/>
      <c r="E50" s="46">
        <f>SUM(E49-E48)</f>
        <v>214.54062999999996</v>
      </c>
      <c r="F50" s="17"/>
    </row>
    <row r="51" spans="1:12" x14ac:dyDescent="0.25">
      <c r="F51" s="26"/>
      <c r="G51" s="62"/>
      <c r="H51" s="60"/>
      <c r="I51" s="60"/>
    </row>
    <row r="52" spans="1:12" ht="15.75" customHeight="1" x14ac:dyDescent="0.25">
      <c r="A52" s="63" t="s">
        <v>53</v>
      </c>
      <c r="B52" s="63"/>
      <c r="C52" s="63"/>
      <c r="D52" s="63"/>
      <c r="E52" s="63"/>
      <c r="F52" s="63"/>
      <c r="G52" s="60"/>
      <c r="H52" s="60"/>
      <c r="I52" s="26"/>
      <c r="K52" s="26"/>
    </row>
    <row r="53" spans="1:12" x14ac:dyDescent="0.25">
      <c r="A53" s="63"/>
      <c r="B53" s="63"/>
      <c r="C53" s="63"/>
      <c r="D53" s="63"/>
      <c r="E53" s="63"/>
      <c r="F53" s="63"/>
      <c r="G53" s="18"/>
      <c r="H53" s="18"/>
      <c r="I53" s="26"/>
      <c r="K53" s="26"/>
    </row>
    <row r="54" spans="1:12" ht="15.75" customHeight="1" x14ac:dyDescent="0.25">
      <c r="A54" s="63" t="s">
        <v>56</v>
      </c>
      <c r="B54" s="63"/>
      <c r="C54" s="63"/>
      <c r="D54" s="63"/>
      <c r="E54" s="63"/>
      <c r="F54" s="63"/>
      <c r="G54" s="18"/>
      <c r="H54" s="18"/>
      <c r="I54" s="26"/>
      <c r="J54" s="3"/>
      <c r="K54" s="26"/>
    </row>
    <row r="55" spans="1:12" x14ac:dyDescent="0.25">
      <c r="A55" s="63"/>
      <c r="B55" s="63"/>
      <c r="C55" s="63"/>
      <c r="D55" s="63"/>
      <c r="E55" s="63"/>
      <c r="F55" s="63"/>
      <c r="G55" s="18"/>
      <c r="H55" s="18"/>
      <c r="I55" s="26"/>
      <c r="J55" s="3"/>
      <c r="K55" s="26"/>
    </row>
    <row r="56" spans="1:12" ht="15.75" x14ac:dyDescent="0.25">
      <c r="A56" s="47"/>
      <c r="F56" s="43"/>
      <c r="G56" s="3"/>
      <c r="H56" s="3"/>
      <c r="I56" s="3"/>
      <c r="J56" s="3"/>
      <c r="K56" s="3"/>
    </row>
    <row r="57" spans="1:12" x14ac:dyDescent="0.25">
      <c r="A57" s="3"/>
      <c r="F57" s="3"/>
      <c r="G57" s="3"/>
      <c r="H57" s="3"/>
      <c r="I57" s="3"/>
      <c r="J57" s="3"/>
      <c r="K57" s="3"/>
    </row>
    <row r="58" spans="1:12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2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2" x14ac:dyDescent="0.25">
      <c r="G60" s="3"/>
      <c r="H60" s="3"/>
      <c r="I60" s="3"/>
      <c r="J60" s="3"/>
      <c r="K60" s="3"/>
    </row>
    <row r="61" spans="1:12" x14ac:dyDescent="0.25">
      <c r="G61" s="3"/>
      <c r="H61" s="3"/>
      <c r="I61" s="3"/>
      <c r="J61" s="3"/>
      <c r="K61" s="3"/>
    </row>
    <row r="62" spans="1:12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2" x14ac:dyDescent="0.25">
      <c r="B63" s="48"/>
      <c r="C63" s="48"/>
      <c r="D63" s="48"/>
      <c r="E63" s="43"/>
      <c r="F63" s="3"/>
      <c r="G63" s="3"/>
      <c r="H63" s="3"/>
      <c r="I63" s="3"/>
      <c r="J63" s="3"/>
      <c r="K63" s="3"/>
    </row>
    <row r="64" spans="1:12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6:11" x14ac:dyDescent="0.25">
      <c r="F65" s="43"/>
      <c r="G65" s="3"/>
      <c r="H65" s="3"/>
      <c r="I65" s="3"/>
      <c r="J65" s="3"/>
      <c r="K65" s="3"/>
    </row>
    <row r="66" spans="6:11" x14ac:dyDescent="0.25">
      <c r="F66" s="3"/>
      <c r="G66" s="3"/>
      <c r="H66" s="3"/>
      <c r="I66" s="3"/>
      <c r="J66" s="3"/>
      <c r="K66" s="3"/>
    </row>
    <row r="67" spans="6:11" x14ac:dyDescent="0.25">
      <c r="F67" s="3"/>
      <c r="G67" s="3"/>
      <c r="H67" s="3"/>
      <c r="I67" s="3"/>
      <c r="J67" s="3"/>
      <c r="K67" s="3"/>
    </row>
  </sheetData>
  <mergeCells count="1">
    <mergeCell ref="H21:H22"/>
  </mergeCells>
  <pageMargins left="0.7" right="0.7" top="0.75" bottom="0.75" header="0.3" footer="0.3"/>
  <pageSetup scale="71" orientation="landscape" r:id="rId1"/>
  <ignoredErrors>
    <ignoredError sqref="E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Malt Barley Estimated</vt:lpstr>
      <vt:lpstr>Malt Barley Actual</vt:lpstr>
      <vt:lpstr>Wheat Estimated</vt:lpstr>
      <vt:lpstr>Wheat Actual</vt:lpstr>
      <vt:lpstr>Malt Barley Soybean Estimated</vt:lpstr>
      <vt:lpstr>Malt Barley Soybean Actual</vt:lpstr>
      <vt:lpstr>Wheat Soybean Estimated</vt:lpstr>
      <vt:lpstr>Wheat Soybean 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Bruce</dc:creator>
  <cp:lastModifiedBy>Bruce, Nathaniel</cp:lastModifiedBy>
  <cp:lastPrinted>2023-05-17T19:19:50Z</cp:lastPrinted>
  <dcterms:created xsi:type="dcterms:W3CDTF">2023-03-29T18:44:00Z</dcterms:created>
  <dcterms:modified xsi:type="dcterms:W3CDTF">2024-08-20T18:14:39Z</dcterms:modified>
</cp:coreProperties>
</file>