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Objects="none" defaultThemeVersion="166925"/>
  <mc:AlternateContent xmlns:mc="http://schemas.openxmlformats.org/markup-compatibility/2006">
    <mc:Choice Requires="x15">
      <x15ac:absPath xmlns:x15ac="http://schemas.microsoft.com/office/spreadsheetml/2010/11/ac" url="C:\Users\nsbruce\OneDrive - University of Delaware - o365\Documents\Budgets\Forages\"/>
    </mc:Choice>
  </mc:AlternateContent>
  <xr:revisionPtr revIDLastSave="0" documentId="13_ncr:1_{E06C19D6-18A7-44FF-B25E-466C903FBADE}" xr6:coauthVersionLast="47" xr6:coauthVersionMax="47" xr10:uidLastSave="{00000000-0000-0000-0000-000000000000}"/>
  <bookViews>
    <workbookView xWindow="-120" yWindow="-120" windowWidth="20730" windowHeight="11160" xr2:uid="{5A4A944B-B81F-4831-B146-0ED06F9B8FF9}"/>
  </bookViews>
  <sheets>
    <sheet name="Alfalfa Estimated" sheetId="3" r:id="rId1"/>
    <sheet name="Alfalfa Actual" sheetId="21" r:id="rId2"/>
    <sheet name="Orchardgrass Estimated" sheetId="18" r:id="rId3"/>
    <sheet name="Orchardgrass Actual" sheetId="22" r:id="rId4"/>
    <sheet name="Timothy Estimated" sheetId="14" r:id="rId5"/>
    <sheet name="Timothy Actual" sheetId="23" r:id="rId6"/>
    <sheet name="Fescue Estimated" sheetId="15" r:id="rId7"/>
    <sheet name="Fescue Actual" sheetId="24" r:id="rId8"/>
    <sheet name="Orchardgrass Fescue Mix Est" sheetId="16" r:id="rId9"/>
    <sheet name="Orchardgrass Fescue Mix Actual" sheetId="25" r:id="rId10"/>
    <sheet name="Orchardgrass Alfalfa Mix Est" sheetId="17" r:id="rId11"/>
    <sheet name="Orchardgrass Alfalfa Mix Actual" sheetId="26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8" l="1"/>
  <c r="B31" i="18"/>
  <c r="E30" i="18"/>
  <c r="B42" i="21"/>
  <c r="B31" i="3"/>
  <c r="E30" i="3"/>
  <c r="B41" i="26"/>
  <c r="B31" i="17"/>
  <c r="B42" i="25"/>
  <c r="B32" i="16"/>
  <c r="B41" i="24"/>
  <c r="B31" i="15"/>
  <c r="B31" i="14"/>
  <c r="E30" i="14"/>
  <c r="E30" i="17"/>
  <c r="E31" i="16"/>
  <c r="E30" i="15"/>
  <c r="E36" i="26"/>
  <c r="E37" i="26"/>
  <c r="E38" i="26"/>
  <c r="E39" i="26"/>
  <c r="E40" i="26"/>
  <c r="E17" i="26"/>
  <c r="E18" i="26"/>
  <c r="E19" i="26"/>
  <c r="E20" i="26"/>
  <c r="E21" i="26"/>
  <c r="E22" i="26"/>
  <c r="E46" i="26"/>
  <c r="E42" i="26"/>
  <c r="E35" i="26"/>
  <c r="E34" i="26"/>
  <c r="E33" i="26"/>
  <c r="E32" i="26"/>
  <c r="E31" i="26"/>
  <c r="E30" i="26"/>
  <c r="E29" i="26"/>
  <c r="E28" i="26"/>
  <c r="E16" i="26"/>
  <c r="E15" i="26"/>
  <c r="E14" i="26"/>
  <c r="E13" i="26"/>
  <c r="E12" i="26"/>
  <c r="E11" i="26"/>
  <c r="E10" i="26"/>
  <c r="E9" i="26"/>
  <c r="E8" i="26"/>
  <c r="E7" i="26"/>
  <c r="E6" i="26"/>
  <c r="E15" i="17"/>
  <c r="E35" i="25"/>
  <c r="E29" i="16"/>
  <c r="E34" i="24"/>
  <c r="E28" i="15"/>
  <c r="E34" i="23"/>
  <c r="E28" i="14"/>
  <c r="E34" i="22"/>
  <c r="E28" i="18"/>
  <c r="E36" i="21"/>
  <c r="E28" i="3"/>
  <c r="E29" i="17"/>
  <c r="E28" i="17"/>
  <c r="E13" i="17"/>
  <c r="E10" i="17"/>
  <c r="E9" i="17"/>
  <c r="E11" i="25"/>
  <c r="E11" i="16"/>
  <c r="E37" i="25"/>
  <c r="E38" i="25"/>
  <c r="E39" i="25"/>
  <c r="E40" i="25"/>
  <c r="E41" i="25"/>
  <c r="E23" i="25"/>
  <c r="E18" i="25"/>
  <c r="E19" i="25"/>
  <c r="E20" i="25"/>
  <c r="E21" i="25"/>
  <c r="E22" i="25"/>
  <c r="E47" i="25"/>
  <c r="E43" i="25"/>
  <c r="E36" i="25"/>
  <c r="E34" i="25"/>
  <c r="E33" i="25"/>
  <c r="E32" i="25"/>
  <c r="E31" i="25"/>
  <c r="E30" i="25"/>
  <c r="E29" i="25"/>
  <c r="E17" i="25"/>
  <c r="E16" i="25"/>
  <c r="E15" i="25"/>
  <c r="E14" i="25"/>
  <c r="E13" i="25"/>
  <c r="E12" i="25"/>
  <c r="E10" i="25"/>
  <c r="E9" i="25"/>
  <c r="E8" i="25"/>
  <c r="E7" i="25"/>
  <c r="E6" i="25"/>
  <c r="E30" i="16"/>
  <c r="E12" i="16"/>
  <c r="E9" i="15"/>
  <c r="E9" i="16"/>
  <c r="E36" i="24"/>
  <c r="E37" i="24"/>
  <c r="E38" i="24"/>
  <c r="E39" i="24"/>
  <c r="E40" i="24"/>
  <c r="E17" i="24"/>
  <c r="E18" i="24"/>
  <c r="E19" i="24"/>
  <c r="E20" i="24"/>
  <c r="E21" i="24"/>
  <c r="E22" i="24"/>
  <c r="E46" i="24"/>
  <c r="E42" i="24"/>
  <c r="E35" i="24"/>
  <c r="E33" i="24"/>
  <c r="E32" i="24"/>
  <c r="E31" i="24"/>
  <c r="E30" i="24"/>
  <c r="E29" i="24"/>
  <c r="E28" i="24"/>
  <c r="E16" i="24"/>
  <c r="E15" i="24"/>
  <c r="E14" i="24"/>
  <c r="E13" i="24"/>
  <c r="E12" i="24"/>
  <c r="E11" i="24"/>
  <c r="E10" i="24"/>
  <c r="E9" i="24"/>
  <c r="E8" i="24"/>
  <c r="E7" i="24"/>
  <c r="E6" i="24"/>
  <c r="E29" i="15"/>
  <c r="E10" i="15"/>
  <c r="E36" i="23"/>
  <c r="E37" i="23"/>
  <c r="E38" i="23"/>
  <c r="E39" i="23"/>
  <c r="E40" i="23"/>
  <c r="E36" i="22"/>
  <c r="E37" i="22"/>
  <c r="E38" i="22"/>
  <c r="E39" i="22"/>
  <c r="E40" i="22"/>
  <c r="E37" i="21"/>
  <c r="E38" i="21"/>
  <c r="E39" i="21"/>
  <c r="E40" i="21"/>
  <c r="E41" i="21"/>
  <c r="E17" i="21"/>
  <c r="E18" i="21"/>
  <c r="E19" i="21"/>
  <c r="E20" i="21"/>
  <c r="E21" i="21"/>
  <c r="E22" i="21"/>
  <c r="E23" i="21"/>
  <c r="E17" i="22"/>
  <c r="E18" i="22"/>
  <c r="E19" i="22"/>
  <c r="E20" i="22"/>
  <c r="E21" i="22"/>
  <c r="E22" i="22"/>
  <c r="E17" i="23"/>
  <c r="E18" i="23"/>
  <c r="E19" i="23"/>
  <c r="E20" i="23"/>
  <c r="E21" i="23"/>
  <c r="E22" i="23"/>
  <c r="E46" i="23"/>
  <c r="E42" i="23"/>
  <c r="E35" i="23"/>
  <c r="E33" i="23"/>
  <c r="E32" i="23"/>
  <c r="E31" i="23"/>
  <c r="E30" i="23"/>
  <c r="E29" i="23"/>
  <c r="E28" i="23"/>
  <c r="E16" i="23"/>
  <c r="E15" i="23"/>
  <c r="E14" i="23"/>
  <c r="E13" i="23"/>
  <c r="E12" i="23"/>
  <c r="E11" i="23"/>
  <c r="E10" i="23"/>
  <c r="E9" i="23"/>
  <c r="E8" i="23"/>
  <c r="E7" i="23"/>
  <c r="E6" i="23"/>
  <c r="E29" i="14"/>
  <c r="E10" i="14"/>
  <c r="E10" i="22"/>
  <c r="E10" i="18"/>
  <c r="E9" i="14"/>
  <c r="E46" i="22"/>
  <c r="E42" i="22"/>
  <c r="E35" i="22"/>
  <c r="E33" i="22"/>
  <c r="E32" i="22"/>
  <c r="E31" i="22"/>
  <c r="E30" i="22"/>
  <c r="E29" i="22"/>
  <c r="E28" i="22"/>
  <c r="E16" i="22"/>
  <c r="E15" i="22"/>
  <c r="E14" i="22"/>
  <c r="E13" i="22"/>
  <c r="E12" i="22"/>
  <c r="E11" i="22"/>
  <c r="E9" i="22"/>
  <c r="E8" i="22"/>
  <c r="E7" i="22"/>
  <c r="E6" i="22"/>
  <c r="B23" i="22"/>
  <c r="E16" i="18"/>
  <c r="E29" i="18"/>
  <c r="E15" i="18"/>
  <c r="E9" i="18"/>
  <c r="E47" i="21"/>
  <c r="E43" i="21"/>
  <c r="E35" i="21"/>
  <c r="E34" i="21"/>
  <c r="E33" i="21"/>
  <c r="E32" i="21"/>
  <c r="E31" i="21"/>
  <c r="E30" i="21"/>
  <c r="E29" i="21"/>
  <c r="E16" i="21"/>
  <c r="E15" i="21"/>
  <c r="E14" i="21"/>
  <c r="E13" i="21"/>
  <c r="E12" i="21"/>
  <c r="E11" i="21"/>
  <c r="E10" i="21"/>
  <c r="E9" i="21"/>
  <c r="E8" i="21"/>
  <c r="E7" i="21"/>
  <c r="E6" i="21"/>
  <c r="E11" i="3"/>
  <c r="E29" i="3"/>
  <c r="E27" i="3"/>
  <c r="E26" i="3"/>
  <c r="E14" i="3"/>
  <c r="E10" i="3"/>
  <c r="E9" i="3"/>
  <c r="E36" i="18"/>
  <c r="E32" i="18"/>
  <c r="E27" i="18"/>
  <c r="E26" i="18"/>
  <c r="E25" i="18"/>
  <c r="E23" i="18"/>
  <c r="E22" i="18"/>
  <c r="E14" i="18"/>
  <c r="E13" i="18"/>
  <c r="E12" i="18"/>
  <c r="E11" i="18"/>
  <c r="E8" i="18"/>
  <c r="E7" i="18"/>
  <c r="E6" i="18"/>
  <c r="E36" i="17"/>
  <c r="E32" i="17"/>
  <c r="E27" i="17"/>
  <c r="E26" i="17"/>
  <c r="E25" i="17"/>
  <c r="E24" i="17"/>
  <c r="E23" i="17"/>
  <c r="E22" i="17"/>
  <c r="E16" i="17"/>
  <c r="E14" i="17"/>
  <c r="E12" i="17"/>
  <c r="E11" i="17"/>
  <c r="E8" i="17"/>
  <c r="E7" i="17"/>
  <c r="E6" i="17"/>
  <c r="E37" i="16"/>
  <c r="E33" i="16"/>
  <c r="E28" i="16"/>
  <c r="E27" i="16"/>
  <c r="E26" i="16"/>
  <c r="E25" i="16"/>
  <c r="E24" i="16"/>
  <c r="E23" i="16"/>
  <c r="E17" i="16"/>
  <c r="E16" i="16"/>
  <c r="E15" i="16"/>
  <c r="E14" i="16"/>
  <c r="E13" i="16"/>
  <c r="E10" i="16"/>
  <c r="E8" i="16"/>
  <c r="E7" i="16"/>
  <c r="E6" i="16"/>
  <c r="E36" i="15"/>
  <c r="E32" i="15"/>
  <c r="E27" i="15"/>
  <c r="E26" i="15"/>
  <c r="E25" i="15"/>
  <c r="E24" i="15"/>
  <c r="E23" i="15"/>
  <c r="E22" i="15"/>
  <c r="E16" i="15"/>
  <c r="E15" i="15"/>
  <c r="E14" i="15"/>
  <c r="E13" i="15"/>
  <c r="E12" i="15"/>
  <c r="E11" i="15"/>
  <c r="E8" i="15"/>
  <c r="E7" i="15"/>
  <c r="E6" i="15"/>
  <c r="E36" i="14"/>
  <c r="E32" i="14"/>
  <c r="E27" i="14"/>
  <c r="E26" i="14"/>
  <c r="E25" i="14"/>
  <c r="E24" i="14"/>
  <c r="E23" i="14"/>
  <c r="E22" i="14"/>
  <c r="E16" i="14"/>
  <c r="E15" i="14"/>
  <c r="E14" i="14"/>
  <c r="E13" i="14"/>
  <c r="E12" i="14"/>
  <c r="E11" i="14"/>
  <c r="E8" i="14"/>
  <c r="E7" i="14"/>
  <c r="E6" i="14"/>
  <c r="E15" i="3"/>
  <c r="E12" i="3"/>
  <c r="E36" i="3"/>
  <c r="E32" i="3"/>
  <c r="E25" i="3"/>
  <c r="E24" i="3"/>
  <c r="E23" i="3"/>
  <c r="E22" i="3"/>
  <c r="E16" i="3"/>
  <c r="E13" i="3"/>
  <c r="E8" i="3"/>
  <c r="E7" i="3"/>
  <c r="E6" i="3"/>
  <c r="B41" i="22"/>
  <c r="E41" i="22"/>
  <c r="E43" i="22"/>
  <c r="E31" i="15"/>
  <c r="E33" i="15"/>
  <c r="B23" i="26"/>
  <c r="E23" i="26"/>
  <c r="E24" i="26"/>
  <c r="E41" i="26"/>
  <c r="E43" i="26"/>
  <c r="E42" i="25"/>
  <c r="E44" i="25"/>
  <c r="E32" i="16"/>
  <c r="E34" i="16"/>
  <c r="E41" i="24"/>
  <c r="E43" i="24"/>
  <c r="B17" i="15"/>
  <c r="E17" i="15"/>
  <c r="E18" i="15"/>
  <c r="B41" i="23"/>
  <c r="E41" i="23"/>
  <c r="E43" i="23"/>
  <c r="E31" i="14"/>
  <c r="E33" i="14"/>
  <c r="E42" i="21"/>
  <c r="E44" i="21"/>
  <c r="B24" i="21"/>
  <c r="E24" i="21"/>
  <c r="E25" i="21"/>
  <c r="B17" i="17"/>
  <c r="E17" i="17"/>
  <c r="E18" i="17"/>
  <c r="E31" i="17"/>
  <c r="E33" i="17"/>
  <c r="B24" i="25"/>
  <c r="E24" i="25"/>
  <c r="E25" i="25"/>
  <c r="B18" i="16"/>
  <c r="E18" i="16"/>
  <c r="E19" i="16"/>
  <c r="B17" i="14"/>
  <c r="E17" i="14"/>
  <c r="E18" i="14"/>
  <c r="B23" i="24"/>
  <c r="E23" i="24"/>
  <c r="E24" i="24"/>
  <c r="B23" i="23"/>
  <c r="E23" i="23"/>
  <c r="E24" i="23"/>
  <c r="E31" i="18"/>
  <c r="E33" i="18"/>
  <c r="B17" i="18"/>
  <c r="E17" i="18"/>
  <c r="E18" i="18"/>
  <c r="E23" i="22"/>
  <c r="E24" i="22"/>
  <c r="E31" i="3"/>
  <c r="E33" i="3"/>
  <c r="B17" i="3"/>
  <c r="E17" i="3"/>
  <c r="E18" i="3"/>
  <c r="E45" i="26"/>
  <c r="E35" i="17"/>
  <c r="I10" i="17"/>
  <c r="I19" i="17"/>
  <c r="E46" i="25"/>
  <c r="E48" i="25"/>
  <c r="E36" i="16"/>
  <c r="K9" i="16"/>
  <c r="K17" i="16"/>
  <c r="E45" i="24"/>
  <c r="K10" i="24"/>
  <c r="K18" i="24"/>
  <c r="E35" i="15"/>
  <c r="E45" i="23"/>
  <c r="K10" i="23"/>
  <c r="K18" i="23"/>
  <c r="E35" i="14"/>
  <c r="I23" i="14"/>
  <c r="K9" i="14"/>
  <c r="K17" i="14"/>
  <c r="J10" i="14"/>
  <c r="J18" i="14"/>
  <c r="E45" i="22"/>
  <c r="I10" i="22"/>
  <c r="I18" i="22"/>
  <c r="E35" i="18"/>
  <c r="I24" i="18"/>
  <c r="E46" i="21"/>
  <c r="E35" i="3"/>
  <c r="K10" i="14"/>
  <c r="K18" i="14"/>
  <c r="I24" i="14"/>
  <c r="I10" i="23"/>
  <c r="I18" i="23"/>
  <c r="I24" i="26"/>
  <c r="K10" i="26"/>
  <c r="K19" i="26"/>
  <c r="J10" i="26"/>
  <c r="J19" i="26"/>
  <c r="J8" i="26"/>
  <c r="J17" i="26"/>
  <c r="I10" i="26"/>
  <c r="I19" i="26"/>
  <c r="K9" i="26"/>
  <c r="K18" i="26"/>
  <c r="K8" i="26"/>
  <c r="K17" i="26"/>
  <c r="J9" i="26"/>
  <c r="J18" i="26"/>
  <c r="I9" i="26"/>
  <c r="I18" i="26"/>
  <c r="I25" i="26"/>
  <c r="I8" i="26"/>
  <c r="I17" i="26"/>
  <c r="I23" i="26"/>
  <c r="E47" i="26"/>
  <c r="I9" i="14"/>
  <c r="I17" i="14"/>
  <c r="I8" i="14"/>
  <c r="I16" i="14"/>
  <c r="J8" i="17"/>
  <c r="J17" i="17"/>
  <c r="I24" i="17"/>
  <c r="I9" i="17"/>
  <c r="I18" i="17"/>
  <c r="J10" i="17"/>
  <c r="J19" i="17"/>
  <c r="J9" i="17"/>
  <c r="J18" i="17"/>
  <c r="K10" i="17"/>
  <c r="K19" i="17"/>
  <c r="I25" i="17"/>
  <c r="K9" i="17"/>
  <c r="K18" i="17"/>
  <c r="K8" i="17"/>
  <c r="K17" i="17"/>
  <c r="E37" i="17"/>
  <c r="I23" i="17"/>
  <c r="I8" i="17"/>
  <c r="I17" i="17"/>
  <c r="K8" i="25"/>
  <c r="K16" i="25"/>
  <c r="I24" i="25"/>
  <c r="I9" i="25"/>
  <c r="I17" i="25"/>
  <c r="J8" i="25"/>
  <c r="J16" i="25"/>
  <c r="J9" i="25"/>
  <c r="J17" i="25"/>
  <c r="I23" i="25"/>
  <c r="K9" i="25"/>
  <c r="K17" i="25"/>
  <c r="I8" i="25"/>
  <c r="I16" i="25"/>
  <c r="I10" i="25"/>
  <c r="I18" i="25"/>
  <c r="J10" i="25"/>
  <c r="J18" i="25"/>
  <c r="K10" i="25"/>
  <c r="K18" i="25"/>
  <c r="I22" i="25"/>
  <c r="J10" i="16"/>
  <c r="J18" i="16"/>
  <c r="I8" i="16"/>
  <c r="I16" i="16"/>
  <c r="J9" i="16"/>
  <c r="J17" i="16"/>
  <c r="K10" i="16"/>
  <c r="K18" i="16"/>
  <c r="E38" i="16"/>
  <c r="I9" i="16"/>
  <c r="I17" i="16"/>
  <c r="I10" i="16"/>
  <c r="I18" i="16"/>
  <c r="J8" i="16"/>
  <c r="J16" i="16"/>
  <c r="K8" i="16"/>
  <c r="K16" i="16"/>
  <c r="I24" i="16"/>
  <c r="I23" i="16"/>
  <c r="I22" i="16"/>
  <c r="J9" i="14"/>
  <c r="J17" i="14"/>
  <c r="J8" i="14"/>
  <c r="J16" i="14"/>
  <c r="I10" i="14"/>
  <c r="I18" i="14"/>
  <c r="I22" i="14"/>
  <c r="I22" i="15"/>
  <c r="I9" i="15"/>
  <c r="I17" i="15"/>
  <c r="J9" i="15"/>
  <c r="J17" i="15"/>
  <c r="I22" i="24"/>
  <c r="I24" i="24"/>
  <c r="I8" i="24"/>
  <c r="I16" i="24"/>
  <c r="I10" i="24"/>
  <c r="I18" i="24"/>
  <c r="E47" i="24"/>
  <c r="J8" i="24"/>
  <c r="J16" i="24"/>
  <c r="I9" i="24"/>
  <c r="I17" i="24"/>
  <c r="K9" i="24"/>
  <c r="K17" i="24"/>
  <c r="J10" i="24"/>
  <c r="J18" i="24"/>
  <c r="I23" i="24"/>
  <c r="K8" i="24"/>
  <c r="K16" i="24"/>
  <c r="J9" i="24"/>
  <c r="J17" i="24"/>
  <c r="I8" i="15"/>
  <c r="I16" i="15"/>
  <c r="K9" i="15"/>
  <c r="K17" i="15"/>
  <c r="I10" i="15"/>
  <c r="I18" i="15"/>
  <c r="K8" i="15"/>
  <c r="K16" i="15"/>
  <c r="K10" i="15"/>
  <c r="K18" i="15"/>
  <c r="E37" i="15"/>
  <c r="J10" i="15"/>
  <c r="J18" i="15"/>
  <c r="I23" i="15"/>
  <c r="I24" i="15"/>
  <c r="J8" i="15"/>
  <c r="J16" i="15"/>
  <c r="I8" i="23"/>
  <c r="I16" i="23"/>
  <c r="J10" i="23"/>
  <c r="J18" i="23"/>
  <c r="I23" i="23"/>
  <c r="K8" i="23"/>
  <c r="K16" i="23"/>
  <c r="E47" i="23"/>
  <c r="I22" i="23"/>
  <c r="J8" i="23"/>
  <c r="J16" i="23"/>
  <c r="I24" i="23"/>
  <c r="I9" i="23"/>
  <c r="I17" i="23"/>
  <c r="J9" i="23"/>
  <c r="J17" i="23"/>
  <c r="K9" i="23"/>
  <c r="K17" i="23"/>
  <c r="K10" i="22"/>
  <c r="K18" i="22"/>
  <c r="E37" i="14"/>
  <c r="K8" i="14"/>
  <c r="K16" i="14"/>
  <c r="E47" i="22"/>
  <c r="J10" i="22"/>
  <c r="J18" i="22"/>
  <c r="I8" i="22"/>
  <c r="I16" i="22"/>
  <c r="I23" i="22"/>
  <c r="K8" i="22"/>
  <c r="K16" i="22"/>
  <c r="I24" i="22"/>
  <c r="J8" i="22"/>
  <c r="J16" i="22"/>
  <c r="I9" i="22"/>
  <c r="I17" i="22"/>
  <c r="J9" i="22"/>
  <c r="J17" i="22"/>
  <c r="I22" i="22"/>
  <c r="K9" i="22"/>
  <c r="K17" i="22"/>
  <c r="K10" i="18"/>
  <c r="K18" i="18"/>
  <c r="I9" i="18"/>
  <c r="I17" i="18"/>
  <c r="J8" i="18"/>
  <c r="J16" i="18"/>
  <c r="I8" i="18"/>
  <c r="I16" i="18"/>
  <c r="I10" i="18"/>
  <c r="I18" i="18"/>
  <c r="I23" i="18"/>
  <c r="K9" i="18"/>
  <c r="K17" i="18"/>
  <c r="K8" i="18"/>
  <c r="K16" i="18"/>
  <c r="J9" i="18"/>
  <c r="J17" i="18"/>
  <c r="I22" i="18"/>
  <c r="J10" i="18"/>
  <c r="J18" i="18"/>
  <c r="E37" i="18"/>
  <c r="K10" i="21"/>
  <c r="K18" i="21"/>
  <c r="I9" i="21"/>
  <c r="I17" i="21"/>
  <c r="I24" i="21"/>
  <c r="K8" i="21"/>
  <c r="K16" i="21"/>
  <c r="J9" i="21"/>
  <c r="J17" i="21"/>
  <c r="J8" i="21"/>
  <c r="J16" i="21"/>
  <c r="J10" i="21"/>
  <c r="J18" i="21"/>
  <c r="K9" i="21"/>
  <c r="K17" i="21"/>
  <c r="I23" i="21"/>
  <c r="I8" i="21"/>
  <c r="I16" i="21"/>
  <c r="I10" i="21"/>
  <c r="I18" i="21"/>
  <c r="I22" i="21"/>
  <c r="E48" i="21"/>
  <c r="K10" i="3"/>
  <c r="K18" i="3"/>
  <c r="I22" i="3"/>
  <c r="J8" i="3"/>
  <c r="J16" i="3"/>
  <c r="I8" i="3"/>
  <c r="I16" i="3"/>
  <c r="E37" i="3"/>
  <c r="J9" i="3"/>
  <c r="J17" i="3"/>
  <c r="I24" i="3"/>
  <c r="I23" i="3"/>
  <c r="K8" i="3"/>
  <c r="K16" i="3"/>
  <c r="I10" i="3"/>
  <c r="I18" i="3"/>
  <c r="J10" i="3"/>
  <c r="J18" i="3"/>
  <c r="K9" i="3"/>
  <c r="K17" i="3"/>
  <c r="I9" i="3"/>
  <c r="I17" i="3"/>
</calcChain>
</file>

<file path=xl/sharedStrings.xml><?xml version="1.0" encoding="utf-8"?>
<sst xmlns="http://schemas.openxmlformats.org/spreadsheetml/2006/main" count="1082" uniqueCount="93">
  <si>
    <t>VARIABLE COSTS</t>
  </si>
  <si>
    <t>Estimated Costs - Do not make changes here.</t>
  </si>
  <si>
    <t>Input/Item</t>
  </si>
  <si>
    <t>Unit</t>
  </si>
  <si>
    <t>Price/Unit</t>
  </si>
  <si>
    <t>Units/A</t>
  </si>
  <si>
    <t>Cost/Acre</t>
  </si>
  <si>
    <t>Nitrogen</t>
  </si>
  <si>
    <t>lbs</t>
  </si>
  <si>
    <t>High</t>
  </si>
  <si>
    <t>Average</t>
  </si>
  <si>
    <t>Low</t>
  </si>
  <si>
    <t>Phosphorous</t>
  </si>
  <si>
    <t>Potassium</t>
  </si>
  <si>
    <t>Excellent</t>
  </si>
  <si>
    <t>Lime (prorated over 3 years)</t>
  </si>
  <si>
    <t>ton</t>
  </si>
  <si>
    <t>Expected</t>
  </si>
  <si>
    <t>Poor</t>
  </si>
  <si>
    <t>acre</t>
  </si>
  <si>
    <t xml:space="preserve">Breakeven Price at Different </t>
  </si>
  <si>
    <t>Total Variable Costs</t>
  </si>
  <si>
    <t>application</t>
  </si>
  <si>
    <t>Land Charge</t>
  </si>
  <si>
    <t>Total Fixed Costs</t>
  </si>
  <si>
    <t>Total Costs</t>
  </si>
  <si>
    <t>Expected Gross Revenue at Average Price</t>
  </si>
  <si>
    <t>Net Returns</t>
  </si>
  <si>
    <t>Net Returns Based On Example Costs</t>
  </si>
  <si>
    <t>Seed</t>
  </si>
  <si>
    <t>qt</t>
  </si>
  <si>
    <t>oz</t>
  </si>
  <si>
    <t>Soil Test</t>
  </si>
  <si>
    <t>Acre</t>
  </si>
  <si>
    <t>Pound</t>
  </si>
  <si>
    <t>Spreading Fertilizer</t>
  </si>
  <si>
    <t>Vertical Tillage</t>
  </si>
  <si>
    <t>Broadcast Seeding</t>
  </si>
  <si>
    <t>Pesticide Spraying</t>
  </si>
  <si>
    <t>Herbicide - Surfactant</t>
  </si>
  <si>
    <t>Insecticde - Warrior II</t>
  </si>
  <si>
    <r>
      <t>1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</si>
  <si>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Interest on Variable Costs</t>
    </r>
    <r>
      <rPr>
        <vertAlign val="superscript"/>
        <sz val="10"/>
        <rFont val="Calibri"/>
        <family val="2"/>
      </rPr>
      <t>1</t>
    </r>
  </si>
  <si>
    <r>
      <t>Interest on Fall Custom Charges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</si>
  <si>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</si>
  <si>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t>University of Delaware Cooperative Extension Forage Budgets</t>
  </si>
  <si>
    <t>Alfalfa</t>
  </si>
  <si>
    <t>Fescue</t>
  </si>
  <si>
    <t>Timothy</t>
  </si>
  <si>
    <t>Orchardgrass Fescue Mix</t>
  </si>
  <si>
    <t>Orchardgrass Alfalfa Mix</t>
  </si>
  <si>
    <t>Orchardgrass</t>
  </si>
  <si>
    <t>Herbicide - Round Up</t>
  </si>
  <si>
    <t>Sulfur</t>
  </si>
  <si>
    <t>Profit or Loss Per Bale On Example Costs</t>
  </si>
  <si>
    <t>Boron</t>
  </si>
  <si>
    <t>Yield Assumption (small square bales/A)</t>
  </si>
  <si>
    <t>Yield Assumption (small sqaure bales/A)</t>
  </si>
  <si>
    <t>pt</t>
  </si>
  <si>
    <t>Raking</t>
  </si>
  <si>
    <t>Bailing (Small Squares)</t>
  </si>
  <si>
    <t>Cutting Hay</t>
  </si>
  <si>
    <r>
      <t>Seed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</si>
  <si>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Budget includes both establishment expenses and annualized expenses. 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</si>
  <si>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</si>
  <si>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</si>
  <si>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</si>
  <si>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r>
      <t>Interest on Fall Custom Charges</t>
    </r>
    <r>
      <rPr>
        <vertAlign val="superscript"/>
        <sz val="10"/>
        <rFont val="Calibri"/>
        <family val="2"/>
      </rPr>
      <t>3</t>
    </r>
  </si>
  <si>
    <r>
      <t>Broadcast Seeding</t>
    </r>
    <r>
      <rPr>
        <vertAlign val="superscript"/>
        <sz val="10"/>
        <rFont val="Calibri"/>
        <family val="2"/>
      </rPr>
      <t>1</t>
    </r>
  </si>
  <si>
    <r>
      <t>Vertical Tillage</t>
    </r>
    <r>
      <rPr>
        <vertAlign val="superscript"/>
        <sz val="10"/>
        <rFont val="Calibri"/>
        <family val="2"/>
      </rPr>
      <t>1</t>
    </r>
  </si>
  <si>
    <t>Yield Assumptions (small square bales/A)</t>
  </si>
  <si>
    <t>Herbicide - Prowl</t>
  </si>
  <si>
    <t>Herbicide - 2-4D Amine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</si>
  <si>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Budget includes both establishment expenses and annualized expenses.</t>
    </r>
  </si>
  <si>
    <r>
      <t>3</t>
    </r>
    <r>
      <rPr>
        <sz val="10"/>
        <rFont val="Calibri"/>
        <family val="2"/>
      </rPr>
      <t xml:space="preserve"> Cells , from left to right, correspond to total fall custom rate charges, interest rate and number of months interest is charged.</t>
    </r>
  </si>
  <si>
    <t xml:space="preserve">Cutting Hay </t>
  </si>
  <si>
    <t>Insecticide - Warrior II</t>
  </si>
  <si>
    <t>Price Assumptions ($/bale)</t>
  </si>
  <si>
    <t xml:space="preserve">FIXED COSTS </t>
  </si>
  <si>
    <t>Bailing Small Squares</t>
  </si>
  <si>
    <t>Profit or Loss Per Bales On Example Costs</t>
  </si>
  <si>
    <r>
      <rPr>
        <vertAlign val="superscript"/>
        <sz val="10"/>
        <color theme="1"/>
        <rFont val="Calibri"/>
        <family val="2"/>
        <scheme val="minor"/>
      </rPr>
      <t xml:space="preserve">1 </t>
    </r>
    <r>
      <rPr>
        <sz val="10"/>
        <color theme="1"/>
        <rFont val="Calibri"/>
        <family val="2"/>
        <scheme val="minor"/>
      </rPr>
      <t xml:space="preserve">Budget includes both establishment and annualized expenses. </t>
    </r>
  </si>
  <si>
    <r>
      <t>Orchardgrass Seed</t>
    </r>
    <r>
      <rPr>
        <vertAlign val="superscript"/>
        <sz val="10"/>
        <rFont val="Calibri"/>
        <family val="2"/>
      </rPr>
      <t>1</t>
    </r>
  </si>
  <si>
    <r>
      <t>Fesuce Seed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</si>
  <si>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</si>
  <si>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Budget includes both establishment and annualized expenses</t>
    </r>
  </si>
  <si>
    <t>Price Assumptions ($/bales)</t>
  </si>
  <si>
    <t>Yield Assumptions (bales/A)</t>
  </si>
  <si>
    <r>
      <t>Alfalfa Seed</t>
    </r>
    <r>
      <rPr>
        <vertAlign val="superscript"/>
        <sz val="10"/>
        <rFont val="Calibri"/>
        <family val="2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</si>
  <si>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Budget includes both establishment and annualized expenses. </t>
    </r>
  </si>
  <si>
    <t>Tedding</t>
  </si>
  <si>
    <t xml:space="preserve">acre </t>
  </si>
  <si>
    <t>Accumulator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</si>
</sst>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0"/>
      <color indexed="57"/>
      <name val="Calibri"/>
      <family val="2"/>
    </font>
    <font>
      <b/>
      <sz val="10"/>
      <color indexed="9"/>
      <name val="Calibri"/>
      <family val="2"/>
    </font>
    <font>
      <b/>
      <u/>
      <sz val="10"/>
      <name val="Calibri"/>
      <family val="2"/>
    </font>
    <font>
      <sz val="10"/>
      <color indexed="9"/>
      <name val="Calibri"/>
      <family val="2"/>
    </font>
    <font>
      <b/>
      <sz val="12"/>
      <color theme="1"/>
      <name val="Calibri"/>
      <family val="2"/>
      <scheme val="minor"/>
    </font>
    <font>
      <vertAlign val="superscript"/>
      <sz val="10"/>
      <name val="Calibri"/>
      <family val="2"/>
    </font>
    <font>
      <b/>
      <sz val="10"/>
      <color theme="0"/>
      <name val="Calibri"/>
      <family val="2"/>
    </font>
    <font>
      <sz val="8"/>
      <color indexed="9"/>
      <name val="Calibri"/>
      <family val="2"/>
    </font>
    <font>
      <sz val="8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86">
    <xf numFmtId="0" fontId="0" fillId="0" borderId="0" xfId="0"/>
    <xf numFmtId="0" fontId="4" fillId="0" borderId="0" xfId="3" applyFont="1"/>
    <xf numFmtId="0" fontId="5" fillId="0" borderId="0" xfId="3" applyFont="1"/>
    <xf numFmtId="0" fontId="7" fillId="0" borderId="0" xfId="3" applyFont="1"/>
    <xf numFmtId="0" fontId="1" fillId="0" borderId="0" xfId="3"/>
    <xf numFmtId="0" fontId="8" fillId="0" borderId="0" xfId="3" applyFont="1"/>
    <xf numFmtId="0" fontId="9" fillId="0" borderId="0" xfId="3" applyFont="1"/>
    <xf numFmtId="0" fontId="10" fillId="2" borderId="0" xfId="3" applyFont="1" applyFill="1"/>
    <xf numFmtId="0" fontId="9" fillId="2" borderId="0" xfId="3" applyFont="1" applyFill="1"/>
    <xf numFmtId="0" fontId="7" fillId="2" borderId="0" xfId="3" applyFont="1" applyFill="1"/>
    <xf numFmtId="0" fontId="11" fillId="0" borderId="0" xfId="3" applyFont="1"/>
    <xf numFmtId="164" fontId="11" fillId="0" borderId="0" xfId="3" applyNumberFormat="1" applyFont="1" applyAlignment="1">
      <alignment horizontal="center"/>
    </xf>
    <xf numFmtId="0" fontId="12" fillId="2" borderId="0" xfId="3" applyFont="1" applyFill="1"/>
    <xf numFmtId="0" fontId="10" fillId="2" borderId="0" xfId="3" applyFont="1" applyFill="1" applyAlignment="1">
      <alignment horizontal="center"/>
    </xf>
    <xf numFmtId="0" fontId="12" fillId="2" borderId="6" xfId="3" applyFont="1" applyFill="1" applyBorder="1"/>
    <xf numFmtId="0" fontId="7" fillId="0" borderId="2" xfId="3" applyFont="1" applyBorder="1"/>
    <xf numFmtId="164" fontId="7" fillId="0" borderId="2" xfId="3" applyNumberFormat="1" applyFont="1" applyBorder="1"/>
    <xf numFmtId="164" fontId="7" fillId="0" borderId="2" xfId="3" applyNumberFormat="1" applyFont="1" applyBorder="1" applyAlignment="1">
      <alignment horizontal="center"/>
    </xf>
    <xf numFmtId="164" fontId="7" fillId="0" borderId="0" xfId="3" applyNumberFormat="1" applyFont="1" applyAlignment="1">
      <alignment horizontal="center"/>
    </xf>
    <xf numFmtId="0" fontId="6" fillId="0" borderId="0" xfId="3" applyFont="1"/>
    <xf numFmtId="0" fontId="6" fillId="3" borderId="4" xfId="3" applyFont="1" applyFill="1" applyBorder="1" applyAlignment="1">
      <alignment horizontal="center"/>
    </xf>
    <xf numFmtId="164" fontId="6" fillId="3" borderId="4" xfId="3" applyNumberFormat="1" applyFont="1" applyFill="1" applyBorder="1" applyAlignment="1">
      <alignment horizontal="center"/>
    </xf>
    <xf numFmtId="0" fontId="10" fillId="2" borderId="1" xfId="3" applyFont="1" applyFill="1" applyBorder="1"/>
    <xf numFmtId="8" fontId="6" fillId="0" borderId="5" xfId="3" applyNumberFormat="1" applyFont="1" applyBorder="1" applyAlignment="1">
      <alignment horizontal="center"/>
    </xf>
    <xf numFmtId="164" fontId="6" fillId="0" borderId="5" xfId="3" applyNumberFormat="1" applyFont="1" applyBorder="1" applyAlignment="1">
      <alignment horizontal="center"/>
    </xf>
    <xf numFmtId="0" fontId="6" fillId="0" borderId="3" xfId="3" applyFont="1" applyBorder="1"/>
    <xf numFmtId="0" fontId="6" fillId="0" borderId="7" xfId="3" applyFont="1" applyBorder="1"/>
    <xf numFmtId="164" fontId="7" fillId="0" borderId="0" xfId="3" applyNumberFormat="1" applyFont="1"/>
    <xf numFmtId="0" fontId="13" fillId="0" borderId="0" xfId="3" applyFont="1"/>
    <xf numFmtId="0" fontId="6" fillId="6" borderId="4" xfId="3" applyFont="1" applyFill="1" applyBorder="1" applyAlignment="1">
      <alignment horizontal="center"/>
    </xf>
    <xf numFmtId="164" fontId="6" fillId="6" borderId="4" xfId="3" applyNumberFormat="1" applyFont="1" applyFill="1" applyBorder="1" applyAlignment="1">
      <alignment horizontal="center"/>
    </xf>
    <xf numFmtId="0" fontId="10" fillId="4" borderId="1" xfId="3" applyFont="1" applyFill="1" applyBorder="1"/>
    <xf numFmtId="0" fontId="10" fillId="4" borderId="0" xfId="3" applyFont="1" applyFill="1"/>
    <xf numFmtId="8" fontId="6" fillId="6" borderId="5" xfId="3" applyNumberFormat="1" applyFont="1" applyFill="1" applyBorder="1" applyAlignment="1">
      <alignment horizontal="center"/>
    </xf>
    <xf numFmtId="164" fontId="6" fillId="6" borderId="5" xfId="3" applyNumberFormat="1" applyFont="1" applyFill="1" applyBorder="1" applyAlignment="1">
      <alignment horizontal="center"/>
    </xf>
    <xf numFmtId="0" fontId="6" fillId="0" borderId="2" xfId="3" applyFont="1" applyBorder="1"/>
    <xf numFmtId="0" fontId="15" fillId="4" borderId="0" xfId="3" applyFont="1" applyFill="1"/>
    <xf numFmtId="164" fontId="7" fillId="4" borderId="0" xfId="3" applyNumberFormat="1" applyFont="1" applyFill="1"/>
    <xf numFmtId="164" fontId="1" fillId="0" borderId="0" xfId="3" applyNumberFormat="1"/>
    <xf numFmtId="0" fontId="7" fillId="0" borderId="0" xfId="3" applyFont="1" applyProtection="1">
      <protection locked="0"/>
    </xf>
    <xf numFmtId="0" fontId="12" fillId="2" borderId="3" xfId="3" applyFont="1" applyFill="1" applyBorder="1"/>
    <xf numFmtId="0" fontId="12" fillId="2" borderId="8" xfId="3" applyFont="1" applyFill="1" applyBorder="1"/>
    <xf numFmtId="0" fontId="7" fillId="0" borderId="8" xfId="3" applyFont="1" applyBorder="1"/>
    <xf numFmtId="164" fontId="7" fillId="0" borderId="7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0" fontId="16" fillId="2" borderId="8" xfId="3" applyFont="1" applyFill="1" applyBorder="1"/>
    <xf numFmtId="0" fontId="17" fillId="0" borderId="8" xfId="3" applyFont="1" applyBorder="1"/>
    <xf numFmtId="164" fontId="6" fillId="5" borderId="7" xfId="3" applyNumberFormat="1" applyFont="1" applyFill="1" applyBorder="1" applyAlignment="1">
      <alignment horizontal="center"/>
    </xf>
    <xf numFmtId="0" fontId="14" fillId="0" borderId="0" xfId="3" applyFont="1"/>
    <xf numFmtId="0" fontId="17" fillId="0" borderId="0" xfId="3" applyFont="1"/>
    <xf numFmtId="10" fontId="7" fillId="0" borderId="2" xfId="3" applyNumberFormat="1" applyFont="1" applyBorder="1"/>
    <xf numFmtId="0" fontId="6" fillId="7" borderId="2" xfId="3" applyFont="1" applyFill="1" applyBorder="1"/>
    <xf numFmtId="164" fontId="6" fillId="7" borderId="2" xfId="3" applyNumberFormat="1" applyFont="1" applyFill="1" applyBorder="1" applyAlignment="1">
      <alignment horizontal="center"/>
    </xf>
    <xf numFmtId="0" fontId="6" fillId="7" borderId="3" xfId="3" applyFont="1" applyFill="1" applyBorder="1" applyAlignment="1">
      <alignment horizontal="right"/>
    </xf>
    <xf numFmtId="0" fontId="7" fillId="7" borderId="8" xfId="3" applyFont="1" applyFill="1" applyBorder="1"/>
    <xf numFmtId="164" fontId="7" fillId="7" borderId="7" xfId="3" applyNumberFormat="1" applyFont="1" applyFill="1" applyBorder="1"/>
    <xf numFmtId="10" fontId="7" fillId="0" borderId="2" xfId="1" applyNumberFormat="1" applyFont="1" applyBorder="1"/>
    <xf numFmtId="0" fontId="18" fillId="0" borderId="0" xfId="3" applyFont="1"/>
    <xf numFmtId="0" fontId="7" fillId="0" borderId="0" xfId="3" applyFont="1" applyFill="1"/>
    <xf numFmtId="164" fontId="11" fillId="0" borderId="0" xfId="3" applyNumberFormat="1" applyFont="1" applyFill="1" applyAlignment="1">
      <alignment horizontal="center"/>
    </xf>
    <xf numFmtId="164" fontId="7" fillId="0" borderId="0" xfId="3" applyNumberFormat="1" applyFont="1" applyFill="1" applyAlignment="1">
      <alignment horizontal="center"/>
    </xf>
    <xf numFmtId="164" fontId="7" fillId="0" borderId="0" xfId="3" applyNumberFormat="1" applyFont="1" applyFill="1" applyAlignment="1">
      <alignment horizontal="left"/>
    </xf>
    <xf numFmtId="164" fontId="7" fillId="8" borderId="2" xfId="3" applyNumberFormat="1" applyFont="1" applyFill="1" applyBorder="1"/>
    <xf numFmtId="0" fontId="7" fillId="8" borderId="2" xfId="3" applyFont="1" applyFill="1" applyBorder="1"/>
    <xf numFmtId="10" fontId="7" fillId="8" borderId="2" xfId="3" applyNumberFormat="1" applyFont="1" applyFill="1" applyBorder="1"/>
    <xf numFmtId="10" fontId="7" fillId="8" borderId="2" xfId="1" applyNumberFormat="1" applyFont="1" applyFill="1" applyBorder="1"/>
    <xf numFmtId="0" fontId="6" fillId="0" borderId="0" xfId="3" applyFont="1" applyBorder="1"/>
    <xf numFmtId="164" fontId="7" fillId="0" borderId="0" xfId="3" applyNumberFormat="1" applyFont="1" applyBorder="1"/>
    <xf numFmtId="164" fontId="7" fillId="0" borderId="0" xfId="3" applyNumberFormat="1" applyFont="1" applyFill="1"/>
    <xf numFmtId="164" fontId="1" fillId="0" borderId="0" xfId="3" applyNumberFormat="1" applyFill="1"/>
    <xf numFmtId="0" fontId="6" fillId="8" borderId="7" xfId="3" applyFont="1" applyFill="1" applyBorder="1"/>
    <xf numFmtId="8" fontId="6" fillId="8" borderId="5" xfId="3" applyNumberFormat="1" applyFont="1" applyFill="1" applyBorder="1" applyAlignment="1">
      <alignment horizontal="center"/>
    </xf>
    <xf numFmtId="164" fontId="6" fillId="8" borderId="5" xfId="3" applyNumberFormat="1" applyFont="1" applyFill="1" applyBorder="1" applyAlignment="1">
      <alignment horizontal="center"/>
    </xf>
    <xf numFmtId="0" fontId="6" fillId="8" borderId="2" xfId="3" applyFont="1" applyFill="1" applyBorder="1"/>
    <xf numFmtId="164" fontId="7" fillId="0" borderId="0" xfId="3" applyNumberFormat="1" applyFont="1" applyBorder="1" applyAlignment="1">
      <alignment horizontal="center"/>
    </xf>
    <xf numFmtId="164" fontId="7" fillId="9" borderId="2" xfId="3" applyNumberFormat="1" applyFont="1" applyFill="1" applyBorder="1"/>
    <xf numFmtId="0" fontId="7" fillId="9" borderId="2" xfId="3" applyFont="1" applyFill="1" applyBorder="1"/>
    <xf numFmtId="10" fontId="7" fillId="9" borderId="2" xfId="3" applyNumberFormat="1" applyFont="1" applyFill="1" applyBorder="1"/>
    <xf numFmtId="8" fontId="6" fillId="9" borderId="5" xfId="3" applyNumberFormat="1" applyFont="1" applyFill="1" applyBorder="1" applyAlignment="1">
      <alignment horizontal="center"/>
    </xf>
    <xf numFmtId="164" fontId="6" fillId="9" borderId="5" xfId="3" applyNumberFormat="1" applyFont="1" applyFill="1" applyBorder="1" applyAlignment="1">
      <alignment horizontal="center"/>
    </xf>
    <xf numFmtId="0" fontId="6" fillId="9" borderId="7" xfId="3" applyFont="1" applyFill="1" applyBorder="1"/>
    <xf numFmtId="0" fontId="6" fillId="9" borderId="2" xfId="3" applyFont="1" applyFill="1" applyBorder="1"/>
    <xf numFmtId="10" fontId="7" fillId="9" borderId="2" xfId="1" applyNumberFormat="1" applyFont="1" applyFill="1" applyBorder="1"/>
    <xf numFmtId="0" fontId="6" fillId="0" borderId="0" xfId="3" applyFont="1" applyFill="1" applyBorder="1"/>
    <xf numFmtId="0" fontId="1" fillId="0" borderId="0" xfId="3" applyFill="1"/>
    <xf numFmtId="0" fontId="7" fillId="0" borderId="2" xfId="3" applyFont="1" applyFill="1" applyBorder="1"/>
  </cellXfs>
  <cellStyles count="4">
    <cellStyle name="Normal" xfId="0" builtinId="0"/>
    <cellStyle name="Normal 2" xfId="2" xr:uid="{E882CF1C-7AFD-43D7-8E85-31B3D51DBD0D}"/>
    <cellStyle name="Normal 3" xfId="3" xr:uid="{BAD3D1D8-F3A7-43CF-9A40-0E652C0CE27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13CE-CB50-45ED-8278-9A2892E9EAAC}">
  <sheetPr>
    <pageSetUpPr fitToPage="1"/>
  </sheetPr>
  <dimension ref="A1:L56"/>
  <sheetViews>
    <sheetView tabSelected="1" workbookViewId="0">
      <selection activeCell="H37" sqref="H37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3.85546875" style="4" customWidth="1"/>
    <col min="9" max="16384" width="9.140625" style="4"/>
  </cols>
  <sheetData>
    <row r="1" spans="1:11" ht="15.75" x14ac:dyDescent="0.25">
      <c r="A1" s="1" t="s">
        <v>46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8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16">
        <v>0.66</v>
      </c>
      <c r="D6" s="15">
        <v>20</v>
      </c>
      <c r="E6" s="17">
        <f t="shared" ref="E6:E8" si="0">(C6*D6)</f>
        <v>13.200000000000001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0.79</v>
      </c>
      <c r="D7" s="15">
        <v>100</v>
      </c>
      <c r="E7" s="17">
        <f t="shared" si="0"/>
        <v>79</v>
      </c>
      <c r="F7" s="60"/>
      <c r="G7" s="22" t="s">
        <v>56</v>
      </c>
      <c r="H7" s="7"/>
      <c r="I7" s="23">
        <v>20</v>
      </c>
      <c r="J7" s="24">
        <v>16</v>
      </c>
      <c r="K7" s="23">
        <v>12</v>
      </c>
    </row>
    <row r="8" spans="1:11" x14ac:dyDescent="0.25">
      <c r="A8" s="15" t="s">
        <v>13</v>
      </c>
      <c r="B8" s="15" t="s">
        <v>8</v>
      </c>
      <c r="C8" s="16">
        <v>0.4</v>
      </c>
      <c r="D8" s="15">
        <v>240</v>
      </c>
      <c r="E8" s="17">
        <f t="shared" si="0"/>
        <v>96</v>
      </c>
      <c r="F8" s="60"/>
      <c r="G8" s="35" t="s">
        <v>14</v>
      </c>
      <c r="H8" s="26">
        <v>150</v>
      </c>
      <c r="I8" s="17">
        <f>SUM(I7*H8)-E35</f>
        <v>1774.4389333333334</v>
      </c>
      <c r="J8" s="17">
        <f>SUM(J7*H8)-E35</f>
        <v>1174.4389333333334</v>
      </c>
      <c r="K8" s="17">
        <f>SUM(K7*H8)-E35</f>
        <v>574.43893333333335</v>
      </c>
    </row>
    <row r="9" spans="1:11" x14ac:dyDescent="0.25">
      <c r="A9" s="15" t="s">
        <v>55</v>
      </c>
      <c r="B9" s="15" t="s">
        <v>8</v>
      </c>
      <c r="C9" s="16">
        <v>1.74</v>
      </c>
      <c r="D9" s="15">
        <v>1</v>
      </c>
      <c r="E9" s="17">
        <f>(C9*D9)</f>
        <v>1.74</v>
      </c>
      <c r="F9" s="60"/>
      <c r="G9" s="35" t="s">
        <v>17</v>
      </c>
      <c r="H9" s="26">
        <v>100</v>
      </c>
      <c r="I9" s="17">
        <f>SUM(I7*H9)-E35</f>
        <v>774.43893333333335</v>
      </c>
      <c r="J9" s="17">
        <f>SUM(J7*H9)-E35</f>
        <v>374.43893333333335</v>
      </c>
      <c r="K9" s="17">
        <f>SUM(K7*H9)-E35</f>
        <v>-25.561066666666648</v>
      </c>
    </row>
    <row r="10" spans="1:11" x14ac:dyDescent="0.25">
      <c r="A10" s="15" t="s">
        <v>53</v>
      </c>
      <c r="B10" s="15" t="s">
        <v>8</v>
      </c>
      <c r="C10" s="16">
        <v>0.65</v>
      </c>
      <c r="D10" s="15">
        <v>30</v>
      </c>
      <c r="E10" s="17">
        <f>(C10*D10)</f>
        <v>19.5</v>
      </c>
      <c r="F10" s="60"/>
      <c r="G10" s="35" t="s">
        <v>18</v>
      </c>
      <c r="H10" s="26">
        <v>50</v>
      </c>
      <c r="I10" s="17">
        <f>SUM(I7*H10)-E35</f>
        <v>-225.56106666666665</v>
      </c>
      <c r="J10" s="17">
        <f>SUM(J7*H10)-E35</f>
        <v>-425.56106666666665</v>
      </c>
      <c r="K10" s="17">
        <f>SUM(K7*H10)-E35</f>
        <v>-625.56106666666665</v>
      </c>
    </row>
    <row r="11" spans="1:11" x14ac:dyDescent="0.25">
      <c r="A11" s="15" t="s">
        <v>15</v>
      </c>
      <c r="B11" s="15" t="s">
        <v>16</v>
      </c>
      <c r="C11" s="16">
        <v>65</v>
      </c>
      <c r="D11" s="15">
        <v>2</v>
      </c>
      <c r="E11" s="17">
        <f>(C11*D11)/3</f>
        <v>43.333333333333336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32</v>
      </c>
      <c r="B12" s="15" t="s">
        <v>33</v>
      </c>
      <c r="C12" s="16">
        <v>12</v>
      </c>
      <c r="D12" s="15">
        <v>1</v>
      </c>
      <c r="E12" s="17">
        <f t="shared" ref="E12:E16" si="1">(C12*D12)</f>
        <v>12</v>
      </c>
      <c r="F12" s="60"/>
      <c r="H12" s="28" t="s">
        <v>54</v>
      </c>
    </row>
    <row r="13" spans="1:11" ht="15.75" x14ac:dyDescent="0.25">
      <c r="A13" s="15" t="s">
        <v>62</v>
      </c>
      <c r="B13" s="15" t="s">
        <v>34</v>
      </c>
      <c r="C13" s="16">
        <v>16</v>
      </c>
      <c r="D13" s="15">
        <v>25</v>
      </c>
      <c r="E13" s="17">
        <f t="shared" si="1"/>
        <v>400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52</v>
      </c>
      <c r="B14" s="15" t="s">
        <v>31</v>
      </c>
      <c r="C14" s="16">
        <v>0.35</v>
      </c>
      <c r="D14" s="15">
        <v>24</v>
      </c>
      <c r="E14" s="17">
        <f>(C14*D14)</f>
        <v>8.3999999999999986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39</v>
      </c>
      <c r="B15" s="15" t="s">
        <v>58</v>
      </c>
      <c r="C15" s="16">
        <v>2.75</v>
      </c>
      <c r="D15" s="15">
        <v>1</v>
      </c>
      <c r="E15" s="17">
        <f t="shared" si="1"/>
        <v>2.75</v>
      </c>
      <c r="F15" s="60"/>
      <c r="G15" s="22" t="s">
        <v>57</v>
      </c>
      <c r="H15" s="32"/>
      <c r="I15" s="33">
        <v>20</v>
      </c>
      <c r="J15" s="34">
        <v>16</v>
      </c>
      <c r="K15" s="33">
        <v>12</v>
      </c>
    </row>
    <row r="16" spans="1:11" x14ac:dyDescent="0.25">
      <c r="A16" s="15" t="s">
        <v>40</v>
      </c>
      <c r="B16" s="15" t="s">
        <v>31</v>
      </c>
      <c r="C16" s="16">
        <v>1.4</v>
      </c>
      <c r="D16" s="15">
        <v>4</v>
      </c>
      <c r="E16" s="17">
        <f t="shared" si="1"/>
        <v>5.6</v>
      </c>
      <c r="F16" s="61"/>
      <c r="G16" s="25" t="s">
        <v>14</v>
      </c>
      <c r="H16" s="35">
        <v>150</v>
      </c>
      <c r="I16" s="16">
        <f>I8/$H$8</f>
        <v>11.829592888888889</v>
      </c>
      <c r="J16" s="16">
        <f>J8/$H$8</f>
        <v>7.8295928888888886</v>
      </c>
      <c r="K16" s="16">
        <f>K8/$H$8</f>
        <v>3.829592888888889</v>
      </c>
    </row>
    <row r="17" spans="1:12" ht="15.75" x14ac:dyDescent="0.25">
      <c r="A17" s="15" t="s">
        <v>64</v>
      </c>
      <c r="B17" s="16">
        <f>SUM(E6:E16)</f>
        <v>681.52333333333331</v>
      </c>
      <c r="C17" s="50">
        <v>0.08</v>
      </c>
      <c r="D17" s="15">
        <v>6</v>
      </c>
      <c r="E17" s="17">
        <f>B17*(D17/12)*C17</f>
        <v>27.260933333333334</v>
      </c>
      <c r="F17" s="60"/>
      <c r="G17" s="25" t="s">
        <v>17</v>
      </c>
      <c r="H17" s="35">
        <v>100</v>
      </c>
      <c r="I17" s="16">
        <f>I9/$H$9</f>
        <v>7.7443893333333333</v>
      </c>
      <c r="J17" s="16">
        <f>J9/$H$9</f>
        <v>3.7443893333333333</v>
      </c>
      <c r="K17" s="16">
        <f>K9/$H$9</f>
        <v>-0.25561066666666649</v>
      </c>
    </row>
    <row r="18" spans="1:12" x14ac:dyDescent="0.25">
      <c r="A18" s="53" t="s">
        <v>21</v>
      </c>
      <c r="B18" s="54"/>
      <c r="C18" s="54"/>
      <c r="D18" s="54"/>
      <c r="E18" s="55">
        <f>SUM(E6:E17)</f>
        <v>708.78426666666667</v>
      </c>
      <c r="F18" s="60"/>
      <c r="G18" s="25" t="s">
        <v>18</v>
      </c>
      <c r="H18" s="35">
        <v>50</v>
      </c>
      <c r="I18" s="16">
        <f>I10/$H$10</f>
        <v>-4.5112213333333333</v>
      </c>
      <c r="J18" s="16">
        <f>J10/$H$10</f>
        <v>-8.5112213333333333</v>
      </c>
      <c r="K18" s="16">
        <f>K10/$H$10</f>
        <v>-12.511221333333333</v>
      </c>
    </row>
    <row r="19" spans="1:12" x14ac:dyDescent="0.25">
      <c r="F19" s="60"/>
    </row>
    <row r="20" spans="1:12" x14ac:dyDescent="0.25">
      <c r="A20" s="7" t="s">
        <v>78</v>
      </c>
      <c r="B20" s="12"/>
      <c r="C20" s="12"/>
      <c r="D20" s="12"/>
      <c r="E20" s="12"/>
      <c r="F20" s="60"/>
      <c r="G20" s="36" t="s">
        <v>20</v>
      </c>
      <c r="H20" s="32"/>
      <c r="I20" s="32"/>
    </row>
    <row r="21" spans="1:12" x14ac:dyDescent="0.25">
      <c r="A21" s="51" t="s">
        <v>2</v>
      </c>
      <c r="B21" s="51" t="s">
        <v>3</v>
      </c>
      <c r="C21" s="51" t="s">
        <v>4</v>
      </c>
      <c r="D21" s="51" t="s">
        <v>5</v>
      </c>
      <c r="E21" s="52" t="s">
        <v>6</v>
      </c>
      <c r="F21" s="18"/>
      <c r="G21" s="22" t="s">
        <v>56</v>
      </c>
      <c r="H21" s="32"/>
      <c r="I21" s="37"/>
      <c r="K21" s="27"/>
    </row>
    <row r="22" spans="1:12" x14ac:dyDescent="0.25">
      <c r="A22" s="15" t="s">
        <v>35</v>
      </c>
      <c r="B22" s="15" t="s">
        <v>22</v>
      </c>
      <c r="C22" s="16">
        <v>9.5500000000000007</v>
      </c>
      <c r="D22" s="15">
        <v>4</v>
      </c>
      <c r="E22" s="17">
        <f>C22*D22</f>
        <v>38.200000000000003</v>
      </c>
      <c r="F22" s="18"/>
      <c r="G22" s="25" t="s">
        <v>14</v>
      </c>
      <c r="H22" s="35">
        <v>150</v>
      </c>
      <c r="I22" s="16">
        <f>$E$35/H8</f>
        <v>8.1704071111111105</v>
      </c>
      <c r="K22" s="27"/>
    </row>
    <row r="23" spans="1:12" ht="15.75" x14ac:dyDescent="0.25">
      <c r="A23" s="15" t="s">
        <v>69</v>
      </c>
      <c r="B23" s="15" t="s">
        <v>22</v>
      </c>
      <c r="C23" s="16">
        <v>19.47</v>
      </c>
      <c r="D23" s="15">
        <v>1</v>
      </c>
      <c r="E23" s="17">
        <f>C23*D23</f>
        <v>19.47</v>
      </c>
      <c r="F23" s="27"/>
      <c r="G23" s="25" t="s">
        <v>17</v>
      </c>
      <c r="H23" s="35">
        <v>100</v>
      </c>
      <c r="I23" s="16">
        <f>$E$35/H9</f>
        <v>12.255610666666666</v>
      </c>
      <c r="J23" s="3"/>
      <c r="K23" s="27"/>
    </row>
    <row r="24" spans="1:12" ht="15.75" x14ac:dyDescent="0.25">
      <c r="A24" s="15" t="s">
        <v>68</v>
      </c>
      <c r="B24" s="15" t="s">
        <v>22</v>
      </c>
      <c r="C24" s="16">
        <v>11.2</v>
      </c>
      <c r="D24" s="15">
        <v>1</v>
      </c>
      <c r="E24" s="17">
        <f t="shared" ref="E24:E30" si="2">C24*D24</f>
        <v>11.2</v>
      </c>
      <c r="F24" s="27"/>
      <c r="G24" s="25" t="s">
        <v>18</v>
      </c>
      <c r="H24" s="35">
        <v>50</v>
      </c>
      <c r="I24" s="16">
        <f>$E$35/H10</f>
        <v>24.511221333333332</v>
      </c>
      <c r="J24" s="3"/>
      <c r="K24" s="27"/>
    </row>
    <row r="25" spans="1:12" x14ac:dyDescent="0.25">
      <c r="A25" s="15" t="s">
        <v>38</v>
      </c>
      <c r="B25" s="15" t="s">
        <v>19</v>
      </c>
      <c r="C25" s="16">
        <v>12</v>
      </c>
      <c r="D25" s="15">
        <v>3</v>
      </c>
      <c r="E25" s="17">
        <f t="shared" si="2"/>
        <v>36</v>
      </c>
      <c r="F25" s="3"/>
    </row>
    <row r="26" spans="1:12" x14ac:dyDescent="0.25">
      <c r="A26" s="15" t="s">
        <v>59</v>
      </c>
      <c r="B26" s="15" t="s">
        <v>19</v>
      </c>
      <c r="C26" s="16">
        <v>12</v>
      </c>
      <c r="D26" s="15">
        <v>4</v>
      </c>
      <c r="E26" s="17">
        <f t="shared" si="2"/>
        <v>48</v>
      </c>
      <c r="F26" s="11"/>
    </row>
    <row r="27" spans="1:12" x14ac:dyDescent="0.25">
      <c r="A27" s="15" t="s">
        <v>60</v>
      </c>
      <c r="B27" s="15" t="s">
        <v>19</v>
      </c>
      <c r="C27" s="16">
        <v>10</v>
      </c>
      <c r="D27" s="15">
        <v>4</v>
      </c>
      <c r="E27" s="17">
        <f t="shared" si="2"/>
        <v>40</v>
      </c>
      <c r="F27" s="18"/>
      <c r="L27" s="38"/>
    </row>
    <row r="28" spans="1:12" x14ac:dyDescent="0.25">
      <c r="A28" s="15" t="s">
        <v>90</v>
      </c>
      <c r="B28" s="15" t="s">
        <v>19</v>
      </c>
      <c r="C28" s="16">
        <v>9</v>
      </c>
      <c r="D28" s="15">
        <v>4</v>
      </c>
      <c r="E28" s="17">
        <f t="shared" si="2"/>
        <v>36</v>
      </c>
      <c r="F28" s="18"/>
      <c r="L28" s="38"/>
    </row>
    <row r="29" spans="1:12" x14ac:dyDescent="0.25">
      <c r="A29" s="15" t="s">
        <v>61</v>
      </c>
      <c r="B29" s="15" t="s">
        <v>19</v>
      </c>
      <c r="C29" s="16">
        <v>20.95</v>
      </c>
      <c r="D29" s="15">
        <v>4</v>
      </c>
      <c r="E29" s="17">
        <f t="shared" si="2"/>
        <v>83.8</v>
      </c>
      <c r="F29" s="18"/>
      <c r="L29" s="38"/>
    </row>
    <row r="30" spans="1:12" x14ac:dyDescent="0.25">
      <c r="A30" s="15" t="s">
        <v>92</v>
      </c>
      <c r="B30" s="15" t="s">
        <v>19</v>
      </c>
      <c r="C30" s="16">
        <v>10</v>
      </c>
      <c r="D30" s="15">
        <v>4</v>
      </c>
      <c r="E30" s="17">
        <f t="shared" si="2"/>
        <v>40</v>
      </c>
      <c r="F30" s="18"/>
      <c r="L30" s="38"/>
    </row>
    <row r="31" spans="1:12" ht="15.75" x14ac:dyDescent="0.25">
      <c r="A31" s="15" t="s">
        <v>67</v>
      </c>
      <c r="B31" s="16">
        <f>SUM(E22:E30)</f>
        <v>352.67</v>
      </c>
      <c r="C31" s="56">
        <v>0.08</v>
      </c>
      <c r="D31" s="15">
        <v>6</v>
      </c>
      <c r="E31" s="17">
        <f>B31*(D31/12)*C31</f>
        <v>14.106800000000002</v>
      </c>
      <c r="F31" s="18"/>
      <c r="L31" s="38"/>
    </row>
    <row r="32" spans="1:12" x14ac:dyDescent="0.25">
      <c r="A32" s="15" t="s">
        <v>23</v>
      </c>
      <c r="B32" s="15" t="s">
        <v>19</v>
      </c>
      <c r="C32" s="16">
        <v>150</v>
      </c>
      <c r="D32" s="15">
        <v>1</v>
      </c>
      <c r="E32" s="17">
        <f>C32*D32</f>
        <v>150</v>
      </c>
      <c r="F32" s="18"/>
    </row>
    <row r="33" spans="1:12" x14ac:dyDescent="0.25">
      <c r="A33" s="53" t="s">
        <v>24</v>
      </c>
      <c r="B33" s="54"/>
      <c r="C33" s="54"/>
      <c r="D33" s="54"/>
      <c r="E33" s="55">
        <f>SUM(E22:E32)</f>
        <v>516.77680000000009</v>
      </c>
      <c r="F33" s="18"/>
      <c r="L33" s="38"/>
    </row>
    <row r="34" spans="1:12" x14ac:dyDescent="0.25">
      <c r="F34" s="18"/>
      <c r="L34" s="38"/>
    </row>
    <row r="35" spans="1:12" x14ac:dyDescent="0.25">
      <c r="A35" s="40" t="s">
        <v>25</v>
      </c>
      <c r="B35" s="41"/>
      <c r="C35" s="42"/>
      <c r="D35" s="42"/>
      <c r="E35" s="43">
        <f>E18+E33</f>
        <v>1225.5610666666666</v>
      </c>
      <c r="F35" s="18"/>
      <c r="G35" s="3"/>
      <c r="H35" s="3"/>
      <c r="I35" s="3"/>
      <c r="J35" s="3"/>
      <c r="K35" s="27"/>
      <c r="L35" s="38"/>
    </row>
    <row r="36" spans="1:12" x14ac:dyDescent="0.25">
      <c r="A36" s="40" t="s">
        <v>26</v>
      </c>
      <c r="B36" s="41"/>
      <c r="C36" s="42"/>
      <c r="D36" s="42"/>
      <c r="E36" s="43">
        <f>(J7*H9)</f>
        <v>1600</v>
      </c>
      <c r="F36" s="38"/>
      <c r="G36" s="3"/>
      <c r="H36" s="3"/>
      <c r="I36" s="3"/>
      <c r="J36" s="3"/>
      <c r="K36" s="27"/>
      <c r="L36" s="38"/>
    </row>
    <row r="37" spans="1:12" x14ac:dyDescent="0.25">
      <c r="A37" s="40" t="s">
        <v>27</v>
      </c>
      <c r="B37" s="45"/>
      <c r="C37" s="46"/>
      <c r="D37" s="46"/>
      <c r="E37" s="47">
        <f>SUM(E36-E35)</f>
        <v>374.43893333333335</v>
      </c>
      <c r="F37" s="18"/>
      <c r="G37" s="3"/>
      <c r="H37" s="3"/>
      <c r="I37" s="3"/>
      <c r="J37" s="3"/>
      <c r="K37" s="27"/>
      <c r="L37" s="38"/>
    </row>
    <row r="38" spans="1:12" x14ac:dyDescent="0.25">
      <c r="F38" s="18"/>
      <c r="G38" s="3"/>
      <c r="H38" s="3"/>
      <c r="I38" s="3"/>
      <c r="J38" s="3"/>
      <c r="K38" s="27"/>
      <c r="L38" s="38"/>
    </row>
    <row r="39" spans="1:12" ht="15.75" x14ac:dyDescent="0.25">
      <c r="A39" s="57" t="s">
        <v>63</v>
      </c>
      <c r="F39" s="18"/>
      <c r="G39" s="27"/>
      <c r="H39" s="3"/>
      <c r="I39" s="3"/>
      <c r="J39" s="3"/>
      <c r="K39" s="3"/>
    </row>
    <row r="40" spans="1:12" x14ac:dyDescent="0.25">
      <c r="B40" s="3"/>
      <c r="C40" s="3"/>
      <c r="D40" s="3"/>
      <c r="E40" s="3"/>
      <c r="F40" s="27"/>
      <c r="G40" s="3"/>
      <c r="H40" s="3"/>
      <c r="I40" s="3"/>
      <c r="J40" s="3"/>
      <c r="K40" s="3"/>
    </row>
    <row r="41" spans="1:12" ht="15.75" x14ac:dyDescent="0.25">
      <c r="A41" s="48" t="s">
        <v>65</v>
      </c>
      <c r="B41" s="3"/>
      <c r="C41" s="3"/>
      <c r="D41" s="3"/>
      <c r="E41" s="3"/>
      <c r="F41" s="27"/>
      <c r="G41" s="3"/>
      <c r="H41" s="3"/>
      <c r="I41" s="3"/>
      <c r="J41" s="3"/>
      <c r="K41" s="3"/>
    </row>
    <row r="42" spans="1:12" x14ac:dyDescent="0.25">
      <c r="A42" s="3"/>
      <c r="B42" s="3"/>
      <c r="C42" s="3"/>
      <c r="D42" s="3"/>
      <c r="E42" s="3"/>
      <c r="F42" s="18"/>
      <c r="G42" s="39"/>
      <c r="H42" s="39"/>
      <c r="I42" s="39"/>
      <c r="J42" s="39"/>
      <c r="K42" s="39"/>
    </row>
    <row r="43" spans="1:12" ht="15.75" x14ac:dyDescent="0.25">
      <c r="A43" s="3" t="s">
        <v>66</v>
      </c>
      <c r="F43" s="18"/>
      <c r="G43" s="39"/>
      <c r="H43" s="39"/>
      <c r="I43" s="39"/>
      <c r="J43" s="39"/>
      <c r="K43" s="39"/>
    </row>
    <row r="44" spans="1:12" x14ac:dyDescent="0.25">
      <c r="F44" s="18"/>
      <c r="G44" s="39"/>
      <c r="H44" s="39"/>
      <c r="I44" s="39"/>
      <c r="J44" s="39"/>
      <c r="K44" s="39"/>
    </row>
    <row r="45" spans="1:12" x14ac:dyDescent="0.25">
      <c r="A45" s="57"/>
      <c r="B45" s="3"/>
      <c r="C45" s="3"/>
      <c r="D45" s="3"/>
      <c r="E45" s="3"/>
      <c r="F45" s="44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F47" s="3"/>
      <c r="G47" s="3"/>
      <c r="H47" s="3"/>
      <c r="I47" s="3"/>
      <c r="J47" s="3"/>
      <c r="K47" s="3"/>
    </row>
    <row r="48" spans="1:12" x14ac:dyDescent="0.25">
      <c r="F48" s="3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G49" s="3"/>
      <c r="H49" s="3"/>
      <c r="I49" s="3"/>
      <c r="J49" s="3"/>
      <c r="K49" s="3"/>
    </row>
    <row r="50" spans="2:11" x14ac:dyDescent="0.25">
      <c r="B50" s="49"/>
      <c r="C50" s="49"/>
      <c r="D50" s="49"/>
      <c r="E50" s="44"/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x14ac:dyDescent="0.25">
      <c r="F52" s="3"/>
      <c r="G52" s="3"/>
      <c r="H52" s="3"/>
      <c r="I52" s="3"/>
      <c r="J52" s="3"/>
      <c r="K52" s="3"/>
    </row>
    <row r="53" spans="2:11" x14ac:dyDescent="0.25">
      <c r="F53" s="3"/>
      <c r="G53" s="3"/>
      <c r="H53" s="3"/>
      <c r="I53" s="3"/>
      <c r="J53" s="3"/>
      <c r="K53" s="3"/>
    </row>
    <row r="54" spans="2:11" x14ac:dyDescent="0.25">
      <c r="F54" s="44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  <row r="56" spans="2:11" x14ac:dyDescent="0.25">
      <c r="F56" s="3"/>
      <c r="G56" s="3"/>
      <c r="H56" s="3"/>
      <c r="I56" s="3"/>
      <c r="J56" s="3"/>
      <c r="K56" s="3"/>
    </row>
  </sheetData>
  <pageMargins left="0.7" right="0.7" top="0.75" bottom="0.75" header="0.3" footer="0.3"/>
  <pageSetup scale="81" orientation="landscape" r:id="rId1"/>
  <ignoredErrors>
    <ignoredError sqref="E31 E11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4CFB6-0DF0-4FB9-ADC2-3ED5D9B6F392}">
  <sheetPr>
    <pageSetUpPr fitToPage="1"/>
  </sheetPr>
  <dimension ref="A1:L66"/>
  <sheetViews>
    <sheetView workbookViewId="0">
      <selection activeCell="H1" sqref="H1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.140625" style="4" customWidth="1"/>
    <col min="9" max="16384" width="9.140625" style="4"/>
  </cols>
  <sheetData>
    <row r="1" spans="1:11" ht="15.75" x14ac:dyDescent="0.25">
      <c r="A1" s="1" t="s">
        <v>49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75">
        <v>0.66</v>
      </c>
      <c r="D6" s="76">
        <v>180</v>
      </c>
      <c r="E6" s="17">
        <f t="shared" ref="E6:E23" si="0">(C6*D6)</f>
        <v>118.80000000000001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75">
        <v>0.79</v>
      </c>
      <c r="D7" s="76">
        <v>75</v>
      </c>
      <c r="E7" s="17">
        <f t="shared" si="0"/>
        <v>59.25</v>
      </c>
      <c r="F7" s="60"/>
      <c r="G7" s="22" t="s">
        <v>56</v>
      </c>
      <c r="H7" s="7"/>
      <c r="I7" s="78">
        <v>12</v>
      </c>
      <c r="J7" s="79">
        <v>10</v>
      </c>
      <c r="K7" s="78">
        <v>8</v>
      </c>
    </row>
    <row r="8" spans="1:11" x14ac:dyDescent="0.25">
      <c r="A8" s="15" t="s">
        <v>13</v>
      </c>
      <c r="B8" s="15" t="s">
        <v>8</v>
      </c>
      <c r="C8" s="75">
        <v>0.4</v>
      </c>
      <c r="D8" s="76">
        <v>180</v>
      </c>
      <c r="E8" s="17">
        <f t="shared" si="0"/>
        <v>72</v>
      </c>
      <c r="F8" s="60"/>
      <c r="G8" s="35" t="s">
        <v>14</v>
      </c>
      <c r="H8" s="80">
        <v>125</v>
      </c>
      <c r="I8" s="17">
        <f>SUM(I7*H8)-E46</f>
        <v>598.04533333333325</v>
      </c>
      <c r="J8" s="17">
        <f>SUM(J7*H8)-E46</f>
        <v>348.04533333333325</v>
      </c>
      <c r="K8" s="17">
        <f>SUM(K7*H8)-E46</f>
        <v>98.045333333333247</v>
      </c>
    </row>
    <row r="9" spans="1:11" x14ac:dyDescent="0.25">
      <c r="A9" s="15" t="s">
        <v>15</v>
      </c>
      <c r="B9" s="15" t="s">
        <v>16</v>
      </c>
      <c r="C9" s="75">
        <v>65</v>
      </c>
      <c r="D9" s="76">
        <v>2</v>
      </c>
      <c r="E9" s="17">
        <f>(C9*D9)/3</f>
        <v>43.333333333333336</v>
      </c>
      <c r="F9" s="60"/>
      <c r="G9" s="35" t="s">
        <v>17</v>
      </c>
      <c r="H9" s="80">
        <v>100</v>
      </c>
      <c r="I9" s="17">
        <f>SUM(I7*H9)-E46</f>
        <v>298.04533333333325</v>
      </c>
      <c r="J9" s="17">
        <f>SUM(J7*H9)-E46</f>
        <v>98.045333333333247</v>
      </c>
      <c r="K9" s="17">
        <f>SUM(K7*H9)-E46</f>
        <v>-101.95466666666675</v>
      </c>
    </row>
    <row r="10" spans="1:11" x14ac:dyDescent="0.25">
      <c r="A10" s="15" t="s">
        <v>53</v>
      </c>
      <c r="B10" s="15" t="s">
        <v>33</v>
      </c>
      <c r="C10" s="75">
        <v>0.65</v>
      </c>
      <c r="D10" s="76">
        <v>20</v>
      </c>
      <c r="E10" s="17">
        <f t="shared" si="0"/>
        <v>13</v>
      </c>
      <c r="F10" s="60"/>
      <c r="G10" s="35" t="s">
        <v>18</v>
      </c>
      <c r="H10" s="80">
        <v>75</v>
      </c>
      <c r="I10" s="17">
        <f>SUM(I7*H10)-E46</f>
        <v>-1.9546666666667534</v>
      </c>
      <c r="J10" s="17">
        <f>SUM(J7*H10)-E46</f>
        <v>-151.95466666666675</v>
      </c>
      <c r="K10" s="17">
        <f>SUM(K7*H10)-E46</f>
        <v>-301.95466666666675</v>
      </c>
    </row>
    <row r="11" spans="1:11" x14ac:dyDescent="0.25">
      <c r="A11" s="15" t="s">
        <v>32</v>
      </c>
      <c r="B11" s="15" t="s">
        <v>33</v>
      </c>
      <c r="C11" s="75">
        <v>12</v>
      </c>
      <c r="D11" s="76">
        <v>1</v>
      </c>
      <c r="E11" s="17">
        <f t="shared" ref="E11" si="1">(C11*D11)</f>
        <v>12</v>
      </c>
      <c r="F11" s="60"/>
      <c r="G11" s="66"/>
      <c r="H11" s="83"/>
      <c r="I11" s="74"/>
      <c r="J11" s="74"/>
      <c r="K11" s="74"/>
    </row>
    <row r="12" spans="1:11" ht="15.75" x14ac:dyDescent="0.25">
      <c r="A12" s="15" t="s">
        <v>82</v>
      </c>
      <c r="B12" s="15" t="s">
        <v>34</v>
      </c>
      <c r="C12" s="75">
        <v>1.6</v>
      </c>
      <c r="D12" s="76">
        <v>10</v>
      </c>
      <c r="E12" s="17">
        <f t="shared" si="0"/>
        <v>16</v>
      </c>
      <c r="F12" s="60"/>
      <c r="H12" s="28" t="s">
        <v>80</v>
      </c>
    </row>
    <row r="13" spans="1:11" ht="15.75" x14ac:dyDescent="0.25">
      <c r="A13" s="15" t="s">
        <v>83</v>
      </c>
      <c r="B13" s="15" t="s">
        <v>34</v>
      </c>
      <c r="C13" s="75">
        <v>3.9</v>
      </c>
      <c r="D13" s="76">
        <v>15</v>
      </c>
      <c r="E13" s="17">
        <f t="shared" si="0"/>
        <v>58.5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71</v>
      </c>
      <c r="B14" s="15" t="s">
        <v>30</v>
      </c>
      <c r="C14" s="75">
        <v>13.8</v>
      </c>
      <c r="D14" s="76">
        <v>2</v>
      </c>
      <c r="E14" s="17">
        <f t="shared" si="0"/>
        <v>27.6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39</v>
      </c>
      <c r="B15" s="15" t="s">
        <v>58</v>
      </c>
      <c r="C15" s="75">
        <v>2.75</v>
      </c>
      <c r="D15" s="76">
        <v>1</v>
      </c>
      <c r="E15" s="17">
        <f t="shared" si="0"/>
        <v>2.75</v>
      </c>
      <c r="F15" s="60"/>
      <c r="G15" s="31" t="s">
        <v>70</v>
      </c>
      <c r="H15" s="32"/>
      <c r="I15" s="78">
        <v>12</v>
      </c>
      <c r="J15" s="79">
        <v>10</v>
      </c>
      <c r="K15" s="78">
        <v>8</v>
      </c>
    </row>
    <row r="16" spans="1:11" x14ac:dyDescent="0.25">
      <c r="A16" s="15" t="s">
        <v>72</v>
      </c>
      <c r="B16" s="15" t="s">
        <v>58</v>
      </c>
      <c r="C16" s="75">
        <v>2.3199999999999998</v>
      </c>
      <c r="D16" s="76">
        <v>1.5</v>
      </c>
      <c r="E16" s="17">
        <f t="shared" si="0"/>
        <v>3.4799999999999995</v>
      </c>
      <c r="F16" s="61"/>
      <c r="G16" s="25" t="s">
        <v>14</v>
      </c>
      <c r="H16" s="81">
        <v>125</v>
      </c>
      <c r="I16" s="16">
        <f>I8/$H$8</f>
        <v>4.7843626666666657</v>
      </c>
      <c r="J16" s="16">
        <f>J8/$H$8</f>
        <v>2.7843626666666661</v>
      </c>
      <c r="K16" s="16">
        <f>K8/$H$8</f>
        <v>0.78436266666666599</v>
      </c>
    </row>
    <row r="17" spans="1:11" x14ac:dyDescent="0.25">
      <c r="A17" s="15" t="s">
        <v>76</v>
      </c>
      <c r="B17" s="15" t="s">
        <v>31</v>
      </c>
      <c r="C17" s="75">
        <v>1.4</v>
      </c>
      <c r="D17" s="76">
        <v>4</v>
      </c>
      <c r="E17" s="17">
        <f t="shared" si="0"/>
        <v>5.6</v>
      </c>
      <c r="F17" s="60"/>
      <c r="G17" s="25" t="s">
        <v>17</v>
      </c>
      <c r="H17" s="81">
        <v>100</v>
      </c>
      <c r="I17" s="16">
        <f>I9/$H$9</f>
        <v>2.9804533333333323</v>
      </c>
      <c r="J17" s="16">
        <f>J9/$H$9</f>
        <v>0.98045333333333251</v>
      </c>
      <c r="K17" s="16">
        <f>K9/$H$9</f>
        <v>-1.0195466666666675</v>
      </c>
    </row>
    <row r="18" spans="1:11" x14ac:dyDescent="0.25">
      <c r="A18" s="76"/>
      <c r="B18" s="76"/>
      <c r="C18" s="75"/>
      <c r="D18" s="76"/>
      <c r="E18" s="17">
        <f t="shared" si="0"/>
        <v>0</v>
      </c>
      <c r="F18" s="60"/>
      <c r="G18" s="25" t="s">
        <v>18</v>
      </c>
      <c r="H18" s="81">
        <v>75</v>
      </c>
      <c r="I18" s="16">
        <f>I10/$H$10</f>
        <v>-2.6062222222223378E-2</v>
      </c>
      <c r="J18" s="16">
        <f>J10/$H$10</f>
        <v>-2.0260622222222233</v>
      </c>
      <c r="K18" s="16">
        <f>K10/$H$10</f>
        <v>-4.0260622222222233</v>
      </c>
    </row>
    <row r="19" spans="1:11" x14ac:dyDescent="0.25">
      <c r="A19" s="76"/>
      <c r="B19" s="76"/>
      <c r="C19" s="75"/>
      <c r="D19" s="76"/>
      <c r="E19" s="17">
        <f t="shared" si="0"/>
        <v>0</v>
      </c>
      <c r="F19" s="60"/>
    </row>
    <row r="20" spans="1:11" x14ac:dyDescent="0.25">
      <c r="A20" s="76"/>
      <c r="B20" s="76"/>
      <c r="C20" s="75"/>
      <c r="D20" s="76"/>
      <c r="E20" s="17">
        <f t="shared" si="0"/>
        <v>0</v>
      </c>
      <c r="F20" s="60"/>
      <c r="G20" s="36" t="s">
        <v>20</v>
      </c>
      <c r="H20" s="32"/>
      <c r="I20" s="32"/>
    </row>
    <row r="21" spans="1:11" x14ac:dyDescent="0.25">
      <c r="A21" s="76"/>
      <c r="B21" s="76"/>
      <c r="C21" s="75"/>
      <c r="D21" s="76"/>
      <c r="E21" s="17">
        <f t="shared" si="0"/>
        <v>0</v>
      </c>
      <c r="F21" s="60"/>
      <c r="G21" s="31" t="s">
        <v>70</v>
      </c>
      <c r="H21" s="32"/>
      <c r="I21" s="37"/>
      <c r="K21" s="27"/>
    </row>
    <row r="22" spans="1:11" x14ac:dyDescent="0.25">
      <c r="A22" s="76"/>
      <c r="B22" s="76"/>
      <c r="C22" s="75"/>
      <c r="D22" s="76"/>
      <c r="E22" s="17">
        <f t="shared" si="0"/>
        <v>0</v>
      </c>
      <c r="F22" s="60"/>
      <c r="G22" s="25" t="s">
        <v>14</v>
      </c>
      <c r="H22" s="81">
        <v>125</v>
      </c>
      <c r="I22" s="16">
        <f>$E$46/H8</f>
        <v>7.2156373333333343</v>
      </c>
      <c r="K22" s="27"/>
    </row>
    <row r="23" spans="1:11" x14ac:dyDescent="0.25">
      <c r="A23" s="76"/>
      <c r="B23" s="76"/>
      <c r="C23" s="75"/>
      <c r="D23" s="76"/>
      <c r="E23" s="17">
        <f t="shared" si="0"/>
        <v>0</v>
      </c>
      <c r="F23" s="60"/>
      <c r="G23" s="25" t="s">
        <v>17</v>
      </c>
      <c r="H23" s="81">
        <v>100</v>
      </c>
      <c r="I23" s="16">
        <f>$E$46/H9</f>
        <v>9.0195466666666668</v>
      </c>
      <c r="J23" s="3"/>
      <c r="K23" s="27"/>
    </row>
    <row r="24" spans="1:11" ht="15.75" x14ac:dyDescent="0.25">
      <c r="A24" s="15" t="s">
        <v>64</v>
      </c>
      <c r="B24" s="16">
        <f>SUM(E6:E23)</f>
        <v>432.31333333333339</v>
      </c>
      <c r="C24" s="77">
        <v>0.08</v>
      </c>
      <c r="D24" s="76">
        <v>6</v>
      </c>
      <c r="E24" s="17">
        <f>B24*(D24/12)*C24</f>
        <v>17.292533333333335</v>
      </c>
      <c r="F24" s="60"/>
      <c r="G24" s="25" t="s">
        <v>18</v>
      </c>
      <c r="H24" s="81">
        <v>75</v>
      </c>
      <c r="I24" s="16">
        <f>$E$46/H10</f>
        <v>12.026062222222224</v>
      </c>
      <c r="J24" s="3"/>
      <c r="K24" s="27"/>
    </row>
    <row r="25" spans="1:11" x14ac:dyDescent="0.25">
      <c r="A25" s="53" t="s">
        <v>21</v>
      </c>
      <c r="B25" s="54"/>
      <c r="C25" s="54"/>
      <c r="D25" s="54"/>
      <c r="E25" s="55">
        <f>SUM(E6:E24)</f>
        <v>449.60586666666671</v>
      </c>
      <c r="F25" s="60"/>
    </row>
    <row r="26" spans="1:11" x14ac:dyDescent="0.25">
      <c r="F26" s="60"/>
    </row>
    <row r="27" spans="1:11" x14ac:dyDescent="0.25">
      <c r="A27" s="7" t="s">
        <v>78</v>
      </c>
      <c r="B27" s="12"/>
      <c r="C27" s="12"/>
      <c r="D27" s="12"/>
      <c r="E27" s="12"/>
      <c r="F27" s="60"/>
    </row>
    <row r="28" spans="1:11" x14ac:dyDescent="0.25">
      <c r="A28" s="51" t="s">
        <v>2</v>
      </c>
      <c r="B28" s="51" t="s">
        <v>3</v>
      </c>
      <c r="C28" s="51" t="s">
        <v>4</v>
      </c>
      <c r="D28" s="51" t="s">
        <v>5</v>
      </c>
      <c r="E28" s="52" t="s">
        <v>6</v>
      </c>
      <c r="F28" s="68"/>
    </row>
    <row r="29" spans="1:11" x14ac:dyDescent="0.25">
      <c r="A29" s="15" t="s">
        <v>35</v>
      </c>
      <c r="B29" s="15" t="s">
        <v>22</v>
      </c>
      <c r="C29" s="75">
        <v>9.5500000000000007</v>
      </c>
      <c r="D29" s="76">
        <v>4</v>
      </c>
      <c r="E29" s="17">
        <f>C29*D29</f>
        <v>38.200000000000003</v>
      </c>
      <c r="F29" s="68"/>
    </row>
    <row r="30" spans="1:11" ht="15.75" x14ac:dyDescent="0.25">
      <c r="A30" s="15" t="s">
        <v>69</v>
      </c>
      <c r="B30" s="15" t="s">
        <v>22</v>
      </c>
      <c r="C30" s="75">
        <v>19.47</v>
      </c>
      <c r="D30" s="76">
        <v>1</v>
      </c>
      <c r="E30" s="17">
        <f>C30*D30</f>
        <v>19.47</v>
      </c>
      <c r="F30" s="58"/>
    </row>
    <row r="31" spans="1:11" ht="15.75" x14ac:dyDescent="0.25">
      <c r="A31" s="15" t="s">
        <v>68</v>
      </c>
      <c r="B31" s="15" t="s">
        <v>22</v>
      </c>
      <c r="C31" s="75">
        <v>11.2</v>
      </c>
      <c r="D31" s="76">
        <v>1</v>
      </c>
      <c r="E31" s="17">
        <f t="shared" ref="E31:E32" si="2">C31*D31</f>
        <v>11.2</v>
      </c>
      <c r="F31" s="59"/>
    </row>
    <row r="32" spans="1:11" x14ac:dyDescent="0.25">
      <c r="A32" s="15" t="s">
        <v>38</v>
      </c>
      <c r="B32" s="15" t="s">
        <v>19</v>
      </c>
      <c r="C32" s="75">
        <v>12</v>
      </c>
      <c r="D32" s="76">
        <v>3</v>
      </c>
      <c r="E32" s="17">
        <f t="shared" si="2"/>
        <v>36</v>
      </c>
      <c r="F32" s="60"/>
    </row>
    <row r="33" spans="1:12" x14ac:dyDescent="0.25">
      <c r="A33" s="15" t="s">
        <v>59</v>
      </c>
      <c r="B33" s="15" t="s">
        <v>19</v>
      </c>
      <c r="C33" s="75">
        <v>12</v>
      </c>
      <c r="D33" s="76">
        <v>3</v>
      </c>
      <c r="E33" s="17">
        <f>C33*D33</f>
        <v>36</v>
      </c>
      <c r="F33" s="60"/>
      <c r="L33" s="38"/>
    </row>
    <row r="34" spans="1:12" x14ac:dyDescent="0.25">
      <c r="A34" s="15" t="s">
        <v>60</v>
      </c>
      <c r="B34" s="15" t="s">
        <v>19</v>
      </c>
      <c r="C34" s="75">
        <v>10</v>
      </c>
      <c r="D34" s="76">
        <v>3</v>
      </c>
      <c r="E34" s="17">
        <f>C34*D34</f>
        <v>30</v>
      </c>
      <c r="F34" s="60"/>
      <c r="L34" s="38"/>
    </row>
    <row r="35" spans="1:12" x14ac:dyDescent="0.25">
      <c r="A35" s="15" t="s">
        <v>90</v>
      </c>
      <c r="B35" s="15" t="s">
        <v>91</v>
      </c>
      <c r="C35" s="75">
        <v>9</v>
      </c>
      <c r="D35" s="76">
        <v>3</v>
      </c>
      <c r="E35" s="17">
        <f>C35*D35</f>
        <v>27</v>
      </c>
      <c r="F35" s="60"/>
      <c r="L35" s="38"/>
    </row>
    <row r="36" spans="1:12" x14ac:dyDescent="0.25">
      <c r="A36" s="15" t="s">
        <v>61</v>
      </c>
      <c r="B36" s="15" t="s">
        <v>19</v>
      </c>
      <c r="C36" s="75">
        <v>20.95</v>
      </c>
      <c r="D36" s="76">
        <v>3</v>
      </c>
      <c r="E36" s="17">
        <f>C36*D36</f>
        <v>62.849999999999994</v>
      </c>
      <c r="F36" s="60"/>
      <c r="L36" s="38"/>
    </row>
    <row r="37" spans="1:12" x14ac:dyDescent="0.25">
      <c r="A37" s="85" t="s">
        <v>92</v>
      </c>
      <c r="B37" s="85" t="s">
        <v>19</v>
      </c>
      <c r="C37" s="75">
        <v>10</v>
      </c>
      <c r="D37" s="76">
        <v>3</v>
      </c>
      <c r="E37" s="17">
        <f t="shared" ref="E37:E41" si="3">C37*D37</f>
        <v>30</v>
      </c>
      <c r="F37" s="60"/>
      <c r="L37" s="38"/>
    </row>
    <row r="38" spans="1:12" x14ac:dyDescent="0.25">
      <c r="A38" s="76"/>
      <c r="B38" s="76"/>
      <c r="C38" s="75"/>
      <c r="D38" s="76"/>
      <c r="E38" s="17">
        <f t="shared" si="3"/>
        <v>0</v>
      </c>
      <c r="F38" s="60"/>
      <c r="L38" s="38"/>
    </row>
    <row r="39" spans="1:12" x14ac:dyDescent="0.25">
      <c r="A39" s="76"/>
      <c r="B39" s="76"/>
      <c r="C39" s="75"/>
      <c r="D39" s="76"/>
      <c r="E39" s="17">
        <f t="shared" si="3"/>
        <v>0</v>
      </c>
      <c r="F39" s="60"/>
      <c r="L39" s="38"/>
    </row>
    <row r="40" spans="1:12" x14ac:dyDescent="0.25">
      <c r="A40" s="76"/>
      <c r="B40" s="76"/>
      <c r="C40" s="75"/>
      <c r="D40" s="76"/>
      <c r="E40" s="17">
        <f t="shared" si="3"/>
        <v>0</v>
      </c>
      <c r="F40" s="60"/>
      <c r="L40" s="38"/>
    </row>
    <row r="41" spans="1:12" x14ac:dyDescent="0.25">
      <c r="A41" s="76"/>
      <c r="B41" s="76"/>
      <c r="C41" s="75"/>
      <c r="D41" s="76"/>
      <c r="E41" s="17">
        <f t="shared" si="3"/>
        <v>0</v>
      </c>
      <c r="F41" s="60"/>
      <c r="L41" s="38"/>
    </row>
    <row r="42" spans="1:12" ht="15.75" x14ac:dyDescent="0.25">
      <c r="A42" s="15" t="s">
        <v>67</v>
      </c>
      <c r="B42" s="16">
        <f>SUM(E29:E41)</f>
        <v>290.72000000000003</v>
      </c>
      <c r="C42" s="82">
        <v>0.08</v>
      </c>
      <c r="D42" s="76">
        <v>6</v>
      </c>
      <c r="E42" s="17">
        <f>B42*(D42/12)*C42</f>
        <v>11.628800000000002</v>
      </c>
      <c r="F42" s="60"/>
    </row>
    <row r="43" spans="1:12" x14ac:dyDescent="0.25">
      <c r="A43" s="15" t="s">
        <v>23</v>
      </c>
      <c r="B43" s="15" t="s">
        <v>19</v>
      </c>
      <c r="C43" s="75">
        <v>150</v>
      </c>
      <c r="D43" s="76">
        <v>1</v>
      </c>
      <c r="E43" s="17">
        <f>C43*D43</f>
        <v>150</v>
      </c>
      <c r="F43" s="60"/>
      <c r="L43" s="38"/>
    </row>
    <row r="44" spans="1:12" x14ac:dyDescent="0.25">
      <c r="A44" s="53" t="s">
        <v>24</v>
      </c>
      <c r="B44" s="54"/>
      <c r="C44" s="54"/>
      <c r="D44" s="54"/>
      <c r="E44" s="55">
        <f>SUM(E29:E43)</f>
        <v>452.34880000000004</v>
      </c>
      <c r="F44" s="60"/>
      <c r="L44" s="38"/>
    </row>
    <row r="45" spans="1:12" x14ac:dyDescent="0.25">
      <c r="F45" s="69"/>
      <c r="G45" s="3"/>
      <c r="H45" s="3"/>
      <c r="I45" s="3"/>
      <c r="J45" s="3"/>
      <c r="K45" s="27"/>
      <c r="L45" s="38"/>
    </row>
    <row r="46" spans="1:12" x14ac:dyDescent="0.25">
      <c r="A46" s="40" t="s">
        <v>25</v>
      </c>
      <c r="B46" s="41"/>
      <c r="C46" s="42"/>
      <c r="D46" s="42"/>
      <c r="E46" s="43">
        <f>E25+E44</f>
        <v>901.95466666666675</v>
      </c>
      <c r="F46" s="18"/>
      <c r="G46" s="3"/>
      <c r="H46" s="3"/>
      <c r="I46" s="3"/>
      <c r="J46" s="3"/>
      <c r="K46" s="27"/>
      <c r="L46" s="38"/>
    </row>
    <row r="47" spans="1:12" x14ac:dyDescent="0.25">
      <c r="A47" s="40" t="s">
        <v>26</v>
      </c>
      <c r="B47" s="41"/>
      <c r="C47" s="42"/>
      <c r="D47" s="42"/>
      <c r="E47" s="43">
        <f>(J7*H9)</f>
        <v>1000</v>
      </c>
      <c r="F47" s="18"/>
      <c r="G47" s="3"/>
      <c r="H47" s="3"/>
      <c r="I47" s="3"/>
      <c r="J47" s="3"/>
      <c r="K47" s="27"/>
      <c r="L47" s="38"/>
    </row>
    <row r="48" spans="1:12" x14ac:dyDescent="0.25">
      <c r="A48" s="40" t="s">
        <v>27</v>
      </c>
      <c r="B48" s="45"/>
      <c r="C48" s="46"/>
      <c r="D48" s="46"/>
      <c r="E48" s="47">
        <f>SUM(E47-E46)</f>
        <v>98.045333333333247</v>
      </c>
      <c r="F48" s="18"/>
      <c r="G48" s="3"/>
      <c r="H48" s="3"/>
      <c r="I48" s="3"/>
      <c r="J48" s="3"/>
      <c r="K48" s="27"/>
      <c r="L48" s="38"/>
    </row>
    <row r="49" spans="1:11" x14ac:dyDescent="0.25">
      <c r="F49" s="27"/>
      <c r="G49" s="27"/>
      <c r="H49" s="3"/>
      <c r="I49" s="3"/>
      <c r="J49" s="3"/>
      <c r="K49" s="3"/>
    </row>
    <row r="50" spans="1:11" ht="15.75" x14ac:dyDescent="0.25">
      <c r="A50" s="57" t="s">
        <v>85</v>
      </c>
      <c r="F50" s="27"/>
      <c r="G50" s="3"/>
      <c r="H50" s="3"/>
      <c r="I50" s="3"/>
      <c r="J50" s="3"/>
      <c r="K50" s="3"/>
    </row>
    <row r="51" spans="1:11" x14ac:dyDescent="0.25">
      <c r="B51" s="3"/>
      <c r="C51" s="3"/>
      <c r="D51" s="3"/>
      <c r="E51" s="3"/>
      <c r="F51" s="18"/>
      <c r="G51" s="3"/>
      <c r="H51" s="3"/>
      <c r="I51" s="3"/>
      <c r="J51" s="3"/>
      <c r="K51" s="3"/>
    </row>
    <row r="52" spans="1:11" ht="15.75" x14ac:dyDescent="0.25">
      <c r="A52" s="3" t="s">
        <v>84</v>
      </c>
      <c r="B52" s="3"/>
      <c r="C52" s="3"/>
      <c r="D52" s="3"/>
      <c r="E52" s="3"/>
      <c r="F52" s="18"/>
      <c r="G52" s="39"/>
      <c r="H52" s="39"/>
      <c r="I52" s="39"/>
      <c r="J52" s="39"/>
      <c r="K52" s="39"/>
    </row>
    <row r="53" spans="1:11" x14ac:dyDescent="0.25">
      <c r="A53" s="3"/>
      <c r="G53" s="39"/>
      <c r="H53" s="39"/>
      <c r="I53" s="39"/>
      <c r="J53" s="39"/>
      <c r="K53" s="39"/>
    </row>
    <row r="54" spans="1:11" ht="15.75" x14ac:dyDescent="0.25">
      <c r="A54" s="48" t="s">
        <v>74</v>
      </c>
      <c r="B54" s="3"/>
      <c r="C54" s="3"/>
      <c r="D54" s="3"/>
      <c r="E54" s="3"/>
      <c r="F54" s="18"/>
      <c r="G54" s="39"/>
      <c r="H54" s="39"/>
      <c r="I54" s="39"/>
      <c r="J54" s="39"/>
      <c r="K54" s="39"/>
    </row>
    <row r="55" spans="1:11" ht="15.75" x14ac:dyDescent="0.25">
      <c r="A55" s="48"/>
      <c r="F55" s="44"/>
      <c r="G55" s="3"/>
      <c r="H55" s="3"/>
      <c r="I55" s="3"/>
      <c r="J55" s="3"/>
      <c r="K55" s="3"/>
    </row>
    <row r="56" spans="1:11" x14ac:dyDescent="0.25">
      <c r="A56" s="3"/>
      <c r="F56" s="3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G60" s="3"/>
      <c r="H60" s="3"/>
      <c r="I60" s="3"/>
      <c r="J60" s="3"/>
      <c r="K60" s="3"/>
    </row>
    <row r="61" spans="1:1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5">
      <c r="B62" s="49"/>
      <c r="C62" s="49"/>
      <c r="D62" s="49"/>
      <c r="E62" s="44"/>
      <c r="F62" s="3"/>
      <c r="G62" s="3"/>
      <c r="H62" s="3"/>
      <c r="I62" s="3"/>
      <c r="J62" s="3"/>
      <c r="K62" s="3"/>
    </row>
    <row r="63" spans="1:1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F64" s="44"/>
      <c r="G64" s="3"/>
      <c r="H64" s="3"/>
      <c r="I64" s="3"/>
      <c r="J64" s="3"/>
      <c r="K64" s="3"/>
    </row>
    <row r="65" spans="6:11" x14ac:dyDescent="0.25">
      <c r="F65" s="3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</sheetData>
  <pageMargins left="0.7" right="0.7" top="0.75" bottom="0.75" header="0.3" footer="0.3"/>
  <pageSetup scale="71" orientation="landscape" r:id="rId1"/>
  <ignoredErrors>
    <ignoredError sqref="E42 E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09CDB-EC2D-428D-AD2C-AA3C55269C14}">
  <sheetPr>
    <pageSetUpPr fitToPage="1"/>
  </sheetPr>
  <dimension ref="A1:L56"/>
  <sheetViews>
    <sheetView workbookViewId="0">
      <selection activeCell="N9" sqref="N9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50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8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86</v>
      </c>
      <c r="K5" s="14"/>
    </row>
    <row r="6" spans="1:11" x14ac:dyDescent="0.25">
      <c r="A6" s="15" t="s">
        <v>7</v>
      </c>
      <c r="B6" s="15" t="s">
        <v>8</v>
      </c>
      <c r="C6" s="16">
        <v>0.66</v>
      </c>
      <c r="D6" s="15">
        <v>40</v>
      </c>
      <c r="E6" s="17">
        <f t="shared" ref="E6:E13" si="0">(C6*D6)</f>
        <v>26.400000000000002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0.79</v>
      </c>
      <c r="D7" s="15">
        <v>80</v>
      </c>
      <c r="E7" s="17">
        <f t="shared" si="0"/>
        <v>63.2</v>
      </c>
      <c r="F7" s="60"/>
      <c r="G7" s="22" t="s">
        <v>56</v>
      </c>
      <c r="H7" s="7"/>
      <c r="I7" s="23">
        <v>14</v>
      </c>
      <c r="J7" s="24">
        <v>12</v>
      </c>
      <c r="K7" s="23">
        <v>10</v>
      </c>
    </row>
    <row r="8" spans="1:11" x14ac:dyDescent="0.25">
      <c r="A8" s="15" t="s">
        <v>13</v>
      </c>
      <c r="B8" s="15" t="s">
        <v>8</v>
      </c>
      <c r="C8" s="16">
        <v>0.4</v>
      </c>
      <c r="D8" s="15">
        <v>240</v>
      </c>
      <c r="E8" s="17">
        <f t="shared" si="0"/>
        <v>96</v>
      </c>
      <c r="F8" s="60"/>
      <c r="G8" s="25" t="s">
        <v>14</v>
      </c>
      <c r="H8" s="26">
        <v>130</v>
      </c>
      <c r="I8" s="17">
        <f>SUM(I7*H8)-E35</f>
        <v>849.80053333333308</v>
      </c>
      <c r="J8" s="17">
        <f>SUM(J7*H8)-E35</f>
        <v>589.80053333333308</v>
      </c>
      <c r="K8" s="17">
        <f>SUM(K7*H8)-E35</f>
        <v>329.80053333333308</v>
      </c>
    </row>
    <row r="9" spans="1:11" x14ac:dyDescent="0.25">
      <c r="A9" s="15" t="s">
        <v>15</v>
      </c>
      <c r="B9" s="15" t="s">
        <v>16</v>
      </c>
      <c r="C9" s="16">
        <v>65</v>
      </c>
      <c r="D9" s="15">
        <v>2</v>
      </c>
      <c r="E9" s="17">
        <f>(C9*D9)/3</f>
        <v>43.333333333333336</v>
      </c>
      <c r="F9" s="60"/>
      <c r="G9" s="25" t="s">
        <v>17</v>
      </c>
      <c r="H9" s="26">
        <v>100</v>
      </c>
      <c r="I9" s="17">
        <f>SUM(I7*H9)-E35</f>
        <v>429.80053333333308</v>
      </c>
      <c r="J9" s="17">
        <f>SUM(J7*H9)-E35</f>
        <v>229.80053333333308</v>
      </c>
      <c r="K9" s="17">
        <f>SUM(K7*H9)-E35</f>
        <v>29.800533333333078</v>
      </c>
    </row>
    <row r="10" spans="1:11" x14ac:dyDescent="0.25">
      <c r="A10" s="15" t="s">
        <v>53</v>
      </c>
      <c r="B10" s="15" t="s">
        <v>8</v>
      </c>
      <c r="C10" s="16">
        <v>0.65</v>
      </c>
      <c r="D10" s="15">
        <v>25</v>
      </c>
      <c r="E10" s="17">
        <f t="shared" si="0"/>
        <v>16.25</v>
      </c>
      <c r="F10" s="60"/>
      <c r="G10" s="25" t="s">
        <v>18</v>
      </c>
      <c r="H10" s="26">
        <v>70</v>
      </c>
      <c r="I10" s="17">
        <f>SUM(I7*H10)-E35</f>
        <v>9.8005333333330782</v>
      </c>
      <c r="J10" s="17">
        <f>SUM(J7*H10)-E35</f>
        <v>-130.19946666666692</v>
      </c>
      <c r="K10" s="17">
        <f>SUM(K7*H10)-E35</f>
        <v>-270.19946666666692</v>
      </c>
    </row>
    <row r="11" spans="1:11" x14ac:dyDescent="0.25">
      <c r="A11" s="15" t="s">
        <v>32</v>
      </c>
      <c r="B11" s="15" t="s">
        <v>19</v>
      </c>
      <c r="C11" s="16">
        <v>12</v>
      </c>
      <c r="D11" s="15">
        <v>1</v>
      </c>
      <c r="E11" s="17">
        <f t="shared" si="0"/>
        <v>12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82</v>
      </c>
      <c r="B12" s="15" t="s">
        <v>8</v>
      </c>
      <c r="C12" s="16">
        <v>1.6</v>
      </c>
      <c r="D12" s="15">
        <v>8</v>
      </c>
      <c r="E12" s="17">
        <f t="shared" si="0"/>
        <v>12.8</v>
      </c>
      <c r="F12" s="60"/>
      <c r="G12" s="3"/>
      <c r="H12" s="3"/>
      <c r="I12" s="3"/>
      <c r="J12" s="3"/>
      <c r="K12" s="3"/>
    </row>
    <row r="13" spans="1:11" ht="15.75" x14ac:dyDescent="0.25">
      <c r="A13" s="15" t="s">
        <v>88</v>
      </c>
      <c r="B13" s="15" t="s">
        <v>8</v>
      </c>
      <c r="C13" s="16">
        <v>16</v>
      </c>
      <c r="D13" s="15">
        <v>12</v>
      </c>
      <c r="E13" s="17">
        <f t="shared" si="0"/>
        <v>192</v>
      </c>
      <c r="F13" s="60"/>
      <c r="H13" s="28" t="s">
        <v>54</v>
      </c>
    </row>
    <row r="14" spans="1:11" x14ac:dyDescent="0.25">
      <c r="A14" s="15" t="s">
        <v>71</v>
      </c>
      <c r="B14" s="15" t="s">
        <v>30</v>
      </c>
      <c r="C14" s="16">
        <v>13.8</v>
      </c>
      <c r="D14" s="15">
        <v>2</v>
      </c>
      <c r="E14" s="17">
        <f>(C14*D14)</f>
        <v>27.6</v>
      </c>
      <c r="F14" s="60"/>
      <c r="G14" s="3"/>
      <c r="H14" s="3"/>
      <c r="I14" s="12"/>
      <c r="J14" s="13" t="s">
        <v>86</v>
      </c>
      <c r="K14" s="14"/>
    </row>
    <row r="15" spans="1:11" x14ac:dyDescent="0.25">
      <c r="A15" s="15" t="s">
        <v>39</v>
      </c>
      <c r="B15" s="15" t="s">
        <v>58</v>
      </c>
      <c r="C15" s="16">
        <v>2.75</v>
      </c>
      <c r="D15" s="15">
        <v>1</v>
      </c>
      <c r="E15" s="17">
        <f t="shared" ref="E15" si="1">(C15*D15)</f>
        <v>2.75</v>
      </c>
      <c r="F15" s="60"/>
      <c r="I15" s="29" t="s">
        <v>9</v>
      </c>
      <c r="J15" s="30" t="s">
        <v>10</v>
      </c>
      <c r="K15" s="29" t="s">
        <v>11</v>
      </c>
    </row>
    <row r="16" spans="1:11" x14ac:dyDescent="0.25">
      <c r="A16" s="15" t="s">
        <v>40</v>
      </c>
      <c r="B16" s="15" t="s">
        <v>31</v>
      </c>
      <c r="C16" s="16">
        <v>1.4</v>
      </c>
      <c r="D16" s="15">
        <v>4</v>
      </c>
      <c r="E16" s="17">
        <f>(C16*D16)</f>
        <v>5.6</v>
      </c>
      <c r="F16" s="61"/>
      <c r="G16" s="31" t="s">
        <v>70</v>
      </c>
      <c r="H16" s="32"/>
      <c r="I16" s="33">
        <v>7.5</v>
      </c>
      <c r="J16" s="34">
        <v>7</v>
      </c>
      <c r="K16" s="33">
        <v>6.5</v>
      </c>
    </row>
    <row r="17" spans="1:12" ht="15.75" x14ac:dyDescent="0.25">
      <c r="A17" s="15" t="s">
        <v>64</v>
      </c>
      <c r="B17" s="16">
        <f>SUM(E6:E16)</f>
        <v>497.93333333333345</v>
      </c>
      <c r="C17" s="50">
        <v>0.08</v>
      </c>
      <c r="D17" s="15">
        <v>6</v>
      </c>
      <c r="E17" s="17">
        <f>B17*(D17/12)*C17</f>
        <v>19.917333333333339</v>
      </c>
      <c r="F17" s="60"/>
      <c r="G17" s="25" t="s">
        <v>14</v>
      </c>
      <c r="H17" s="35">
        <v>130</v>
      </c>
      <c r="I17" s="16">
        <f>I8/$H$8</f>
        <v>6.5369271794871775</v>
      </c>
      <c r="J17" s="16">
        <f>J8/$H$8</f>
        <v>4.5369271794871775</v>
      </c>
      <c r="K17" s="16">
        <f>K8/$H$8</f>
        <v>2.5369271794871775</v>
      </c>
    </row>
    <row r="18" spans="1:12" x14ac:dyDescent="0.25">
      <c r="A18" s="53" t="s">
        <v>21</v>
      </c>
      <c r="B18" s="54"/>
      <c r="C18" s="54"/>
      <c r="D18" s="54"/>
      <c r="E18" s="55">
        <f>SUM(E6:E17)</f>
        <v>517.85066666666683</v>
      </c>
      <c r="F18" s="60"/>
      <c r="G18" s="25" t="s">
        <v>17</v>
      </c>
      <c r="H18" s="35">
        <v>100</v>
      </c>
      <c r="I18" s="16">
        <f>I9/$H$9</f>
        <v>4.2980053333333306</v>
      </c>
      <c r="J18" s="16">
        <f>J9/$H$9</f>
        <v>2.2980053333333306</v>
      </c>
      <c r="K18" s="16">
        <f>K9/$H$9</f>
        <v>0.29800533333333079</v>
      </c>
    </row>
    <row r="19" spans="1:12" x14ac:dyDescent="0.25">
      <c r="F19" s="60"/>
      <c r="G19" s="25" t="s">
        <v>18</v>
      </c>
      <c r="H19" s="35">
        <v>70</v>
      </c>
      <c r="I19" s="16">
        <f>I10/$H$10</f>
        <v>0.14000761904761541</v>
      </c>
      <c r="J19" s="16">
        <f>J10/$H$10</f>
        <v>-1.8599923809523846</v>
      </c>
      <c r="K19" s="16">
        <f>K10/$H$10</f>
        <v>-3.8599923809523844</v>
      </c>
    </row>
    <row r="20" spans="1:12" x14ac:dyDescent="0.25">
      <c r="A20" s="7" t="s">
        <v>78</v>
      </c>
      <c r="B20" s="12"/>
      <c r="C20" s="12"/>
      <c r="D20" s="12"/>
      <c r="E20" s="12"/>
      <c r="F20" s="60"/>
    </row>
    <row r="21" spans="1:12" x14ac:dyDescent="0.25">
      <c r="A21" s="51" t="s">
        <v>2</v>
      </c>
      <c r="B21" s="51" t="s">
        <v>3</v>
      </c>
      <c r="C21" s="51" t="s">
        <v>4</v>
      </c>
      <c r="D21" s="51" t="s">
        <v>5</v>
      </c>
      <c r="E21" s="52" t="s">
        <v>6</v>
      </c>
      <c r="F21" s="84"/>
      <c r="G21" s="36" t="s">
        <v>20</v>
      </c>
      <c r="H21" s="32"/>
      <c r="I21" s="32"/>
    </row>
    <row r="22" spans="1:12" x14ac:dyDescent="0.25">
      <c r="A22" s="15" t="s">
        <v>35</v>
      </c>
      <c r="B22" s="15" t="s">
        <v>22</v>
      </c>
      <c r="C22" s="16">
        <v>9.5500000000000007</v>
      </c>
      <c r="D22" s="15">
        <v>4</v>
      </c>
      <c r="E22" s="17">
        <f>C22*D22</f>
        <v>38.200000000000003</v>
      </c>
      <c r="F22" s="68"/>
      <c r="G22" s="31" t="s">
        <v>87</v>
      </c>
      <c r="H22" s="32"/>
      <c r="I22" s="37"/>
      <c r="K22" s="27"/>
    </row>
    <row r="23" spans="1:12" ht="15.75" x14ac:dyDescent="0.25">
      <c r="A23" s="15" t="s">
        <v>69</v>
      </c>
      <c r="B23" s="15" t="s">
        <v>22</v>
      </c>
      <c r="C23" s="16">
        <v>19.47</v>
      </c>
      <c r="D23" s="15">
        <v>1</v>
      </c>
      <c r="E23" s="17">
        <f>C23*D23</f>
        <v>19.47</v>
      </c>
      <c r="F23" s="58"/>
      <c r="G23" s="25" t="s">
        <v>14</v>
      </c>
      <c r="H23" s="35">
        <v>130</v>
      </c>
      <c r="I23" s="16">
        <f>$E$35/H8</f>
        <v>7.4630728205128225</v>
      </c>
      <c r="K23" s="27"/>
    </row>
    <row r="24" spans="1:12" ht="15.75" x14ac:dyDescent="0.25">
      <c r="A24" s="15" t="s">
        <v>68</v>
      </c>
      <c r="B24" s="15" t="s">
        <v>22</v>
      </c>
      <c r="C24" s="16">
        <v>11.2</v>
      </c>
      <c r="D24" s="15">
        <v>1</v>
      </c>
      <c r="E24" s="17">
        <f t="shared" ref="E24:E25" si="2">C24*D24</f>
        <v>11.2</v>
      </c>
      <c r="F24" s="59"/>
      <c r="G24" s="25" t="s">
        <v>17</v>
      </c>
      <c r="H24" s="35">
        <v>100</v>
      </c>
      <c r="I24" s="16">
        <f>$E$35/H9</f>
        <v>9.7019946666666694</v>
      </c>
      <c r="J24" s="3"/>
      <c r="K24" s="27"/>
    </row>
    <row r="25" spans="1:12" x14ac:dyDescent="0.25">
      <c r="A25" s="15" t="s">
        <v>38</v>
      </c>
      <c r="B25" s="15" t="s">
        <v>19</v>
      </c>
      <c r="C25" s="16">
        <v>12</v>
      </c>
      <c r="D25" s="15">
        <v>3</v>
      </c>
      <c r="E25" s="17">
        <f t="shared" si="2"/>
        <v>36</v>
      </c>
      <c r="F25" s="60"/>
      <c r="G25" s="25" t="s">
        <v>18</v>
      </c>
      <c r="H25" s="35">
        <v>70</v>
      </c>
      <c r="I25" s="16">
        <f>$E$35/H10</f>
        <v>13.859992380952384</v>
      </c>
      <c r="J25" s="3"/>
      <c r="K25" s="27"/>
    </row>
    <row r="26" spans="1:12" x14ac:dyDescent="0.25">
      <c r="A26" s="15" t="s">
        <v>59</v>
      </c>
      <c r="B26" s="15" t="s">
        <v>19</v>
      </c>
      <c r="C26" s="16">
        <v>12</v>
      </c>
      <c r="D26" s="15">
        <v>3</v>
      </c>
      <c r="E26" s="17">
        <f>C26*D26</f>
        <v>36</v>
      </c>
      <c r="F26" s="60"/>
    </row>
    <row r="27" spans="1:12" x14ac:dyDescent="0.25">
      <c r="A27" s="15" t="s">
        <v>60</v>
      </c>
      <c r="B27" s="15" t="s">
        <v>19</v>
      </c>
      <c r="C27" s="16">
        <v>10</v>
      </c>
      <c r="D27" s="15">
        <v>3</v>
      </c>
      <c r="E27" s="17">
        <f>C27*D27</f>
        <v>30</v>
      </c>
      <c r="F27" s="60"/>
      <c r="L27" s="38"/>
    </row>
    <row r="28" spans="1:12" x14ac:dyDescent="0.25">
      <c r="A28" s="15" t="s">
        <v>90</v>
      </c>
      <c r="B28" s="15" t="s">
        <v>19</v>
      </c>
      <c r="C28" s="16">
        <v>9</v>
      </c>
      <c r="D28" s="15">
        <v>3</v>
      </c>
      <c r="E28" s="17">
        <f>C28*D28</f>
        <v>27</v>
      </c>
      <c r="F28" s="60"/>
      <c r="L28" s="38"/>
    </row>
    <row r="29" spans="1:12" x14ac:dyDescent="0.25">
      <c r="A29" s="15" t="s">
        <v>61</v>
      </c>
      <c r="B29" s="15" t="s">
        <v>19</v>
      </c>
      <c r="C29" s="16">
        <v>20.95</v>
      </c>
      <c r="D29" s="15">
        <v>3</v>
      </c>
      <c r="E29" s="17">
        <f>C29*D29</f>
        <v>62.849999999999994</v>
      </c>
      <c r="F29" s="60"/>
    </row>
    <row r="30" spans="1:12" x14ac:dyDescent="0.25">
      <c r="A30" s="15" t="s">
        <v>92</v>
      </c>
      <c r="B30" s="15" t="s">
        <v>19</v>
      </c>
      <c r="C30" s="16">
        <v>10</v>
      </c>
      <c r="D30" s="15">
        <v>3</v>
      </c>
      <c r="E30" s="17">
        <f>C30*D30</f>
        <v>30</v>
      </c>
      <c r="F30" s="60"/>
    </row>
    <row r="31" spans="1:12" ht="15.75" x14ac:dyDescent="0.25">
      <c r="A31" s="15" t="s">
        <v>67</v>
      </c>
      <c r="B31" s="16">
        <f>SUM(E22:E30)</f>
        <v>290.72000000000003</v>
      </c>
      <c r="C31" s="56">
        <v>0.08</v>
      </c>
      <c r="D31" s="15">
        <v>6</v>
      </c>
      <c r="E31" s="17">
        <f>B31*(D31/12)*C31</f>
        <v>11.628800000000002</v>
      </c>
      <c r="F31" s="60"/>
    </row>
    <row r="32" spans="1:12" x14ac:dyDescent="0.25">
      <c r="A32" s="15" t="s">
        <v>23</v>
      </c>
      <c r="B32" s="15" t="s">
        <v>19</v>
      </c>
      <c r="C32" s="16">
        <v>150</v>
      </c>
      <c r="D32" s="15">
        <v>1</v>
      </c>
      <c r="E32" s="17">
        <f>C32*D32</f>
        <v>150</v>
      </c>
      <c r="F32" s="60"/>
    </row>
    <row r="33" spans="1:12" x14ac:dyDescent="0.25">
      <c r="A33" s="53" t="s">
        <v>24</v>
      </c>
      <c r="B33" s="54"/>
      <c r="C33" s="54"/>
      <c r="D33" s="54"/>
      <c r="E33" s="55">
        <f>SUM(E22:E32)</f>
        <v>452.34880000000004</v>
      </c>
      <c r="F33" s="60"/>
      <c r="L33" s="38"/>
    </row>
    <row r="34" spans="1:12" x14ac:dyDescent="0.25">
      <c r="F34" s="69"/>
      <c r="L34" s="38"/>
    </row>
    <row r="35" spans="1:12" x14ac:dyDescent="0.25">
      <c r="A35" s="40" t="s">
        <v>25</v>
      </c>
      <c r="B35" s="41"/>
      <c r="C35" s="42"/>
      <c r="D35" s="42"/>
      <c r="E35" s="43">
        <f>E18+E33</f>
        <v>970.19946666666692</v>
      </c>
      <c r="F35" s="18"/>
      <c r="G35" s="3"/>
      <c r="H35" s="3"/>
      <c r="I35" s="3"/>
      <c r="J35" s="3"/>
      <c r="K35" s="27"/>
      <c r="L35" s="38"/>
    </row>
    <row r="36" spans="1:12" x14ac:dyDescent="0.25">
      <c r="A36" s="40" t="s">
        <v>26</v>
      </c>
      <c r="B36" s="41"/>
      <c r="C36" s="42"/>
      <c r="D36" s="42"/>
      <c r="E36" s="43">
        <f>(J7*H9)</f>
        <v>1200</v>
      </c>
      <c r="F36" s="18"/>
      <c r="G36" s="3"/>
      <c r="H36" s="3"/>
      <c r="I36" s="3"/>
      <c r="J36" s="3"/>
      <c r="K36" s="27"/>
      <c r="L36" s="38"/>
    </row>
    <row r="37" spans="1:12" x14ac:dyDescent="0.25">
      <c r="A37" s="40" t="s">
        <v>27</v>
      </c>
      <c r="B37" s="45"/>
      <c r="C37" s="46"/>
      <c r="D37" s="46"/>
      <c r="E37" s="47">
        <f>SUM(E36-E35)</f>
        <v>229.80053333333308</v>
      </c>
      <c r="F37" s="18"/>
      <c r="G37" s="3"/>
      <c r="H37" s="3"/>
      <c r="I37" s="3"/>
      <c r="J37" s="3"/>
      <c r="K37" s="27"/>
      <c r="L37" s="38"/>
    </row>
    <row r="38" spans="1:12" x14ac:dyDescent="0.25">
      <c r="F38" s="27"/>
      <c r="G38" s="3"/>
      <c r="H38" s="3"/>
      <c r="I38" s="3"/>
      <c r="J38" s="3"/>
      <c r="K38" s="27"/>
      <c r="L38" s="38"/>
    </row>
    <row r="39" spans="1:12" ht="15.75" x14ac:dyDescent="0.25">
      <c r="A39" s="57" t="s">
        <v>89</v>
      </c>
      <c r="F39" s="27"/>
      <c r="G39" s="27"/>
      <c r="H39" s="3"/>
      <c r="I39" s="3"/>
      <c r="J39" s="3"/>
      <c r="K39" s="3"/>
    </row>
    <row r="40" spans="1:12" x14ac:dyDescent="0.25">
      <c r="B40" s="3"/>
      <c r="C40" s="3"/>
      <c r="D40" s="3"/>
      <c r="E40" s="3"/>
      <c r="F40" s="18"/>
      <c r="G40" s="3"/>
      <c r="H40" s="3"/>
      <c r="I40" s="3"/>
      <c r="J40" s="3"/>
      <c r="K40" s="3"/>
    </row>
    <row r="41" spans="1:12" ht="15.75" x14ac:dyDescent="0.25">
      <c r="A41" s="3" t="s">
        <v>84</v>
      </c>
      <c r="B41" s="3"/>
      <c r="C41" s="3"/>
      <c r="D41" s="3"/>
      <c r="E41" s="3"/>
      <c r="F41" s="18"/>
      <c r="G41" s="3"/>
      <c r="H41" s="3"/>
      <c r="I41" s="3"/>
      <c r="J41" s="3"/>
      <c r="K41" s="3"/>
    </row>
    <row r="42" spans="1:12" x14ac:dyDescent="0.25">
      <c r="A42" s="3"/>
      <c r="B42" s="3"/>
      <c r="C42" s="3"/>
      <c r="D42" s="3"/>
      <c r="E42" s="3"/>
      <c r="F42" s="18"/>
      <c r="G42" s="39"/>
      <c r="H42" s="39"/>
      <c r="I42" s="39"/>
      <c r="J42" s="39"/>
      <c r="K42" s="39"/>
    </row>
    <row r="43" spans="1:12" ht="15.75" x14ac:dyDescent="0.25">
      <c r="A43" s="48" t="s">
        <v>74</v>
      </c>
      <c r="F43" s="44"/>
      <c r="G43" s="39"/>
      <c r="H43" s="39"/>
      <c r="I43" s="39"/>
      <c r="J43" s="39"/>
      <c r="K43" s="39"/>
    </row>
    <row r="44" spans="1:12" x14ac:dyDescent="0.25">
      <c r="G44" s="39"/>
      <c r="H44" s="39"/>
      <c r="I44" s="39"/>
      <c r="J44" s="39"/>
      <c r="K44" s="39"/>
    </row>
    <row r="45" spans="1:12" x14ac:dyDescent="0.25">
      <c r="G45" s="3"/>
      <c r="H45" s="3"/>
      <c r="I45" s="3"/>
      <c r="J45" s="3"/>
      <c r="K45" s="3"/>
    </row>
    <row r="46" spans="1:12" x14ac:dyDescent="0.25">
      <c r="A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x14ac:dyDescent="0.25">
      <c r="B52" s="49"/>
      <c r="C52" s="49"/>
      <c r="D52" s="49"/>
      <c r="E52" s="44"/>
      <c r="F52" s="3"/>
      <c r="G52" s="3"/>
      <c r="H52" s="3"/>
      <c r="I52" s="3"/>
      <c r="J52" s="3"/>
      <c r="K52" s="3"/>
    </row>
    <row r="53" spans="2:1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x14ac:dyDescent="0.25">
      <c r="F54" s="44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  <row r="56" spans="2:11" x14ac:dyDescent="0.25">
      <c r="F56" s="3"/>
      <c r="G56" s="3"/>
      <c r="H56" s="3"/>
      <c r="I56" s="3"/>
      <c r="J56" s="3"/>
      <c r="K56" s="3"/>
    </row>
  </sheetData>
  <pageMargins left="0.7" right="0.7" top="0.75" bottom="0.75" header="0.3" footer="0.3"/>
  <pageSetup scale="71" orientation="landscape" r:id="rId1"/>
  <ignoredErrors>
    <ignoredError sqref="E9 E31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91F1-E52A-40E9-9CDD-533B3D91E955}">
  <sheetPr>
    <pageSetUpPr fitToPage="1"/>
  </sheetPr>
  <dimension ref="A1:L66"/>
  <sheetViews>
    <sheetView workbookViewId="0">
      <selection activeCell="F2" sqref="F2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50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8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86</v>
      </c>
      <c r="K5" s="14"/>
    </row>
    <row r="6" spans="1:11" x14ac:dyDescent="0.25">
      <c r="A6" s="15" t="s">
        <v>7</v>
      </c>
      <c r="B6" s="15" t="s">
        <v>8</v>
      </c>
      <c r="C6" s="75">
        <v>0.66</v>
      </c>
      <c r="D6" s="76">
        <v>40</v>
      </c>
      <c r="E6" s="17">
        <f t="shared" ref="E6:E22" si="0">(C6*D6)</f>
        <v>26.400000000000002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75">
        <v>0.79</v>
      </c>
      <c r="D7" s="76">
        <v>80</v>
      </c>
      <c r="E7" s="17">
        <f t="shared" si="0"/>
        <v>63.2</v>
      </c>
      <c r="F7" s="60"/>
      <c r="G7" s="22" t="s">
        <v>56</v>
      </c>
      <c r="H7" s="7"/>
      <c r="I7" s="78">
        <v>14</v>
      </c>
      <c r="J7" s="79">
        <v>12</v>
      </c>
      <c r="K7" s="78">
        <v>10</v>
      </c>
    </row>
    <row r="8" spans="1:11" x14ac:dyDescent="0.25">
      <c r="A8" s="15" t="s">
        <v>13</v>
      </c>
      <c r="B8" s="15" t="s">
        <v>8</v>
      </c>
      <c r="C8" s="75">
        <v>0.4</v>
      </c>
      <c r="D8" s="76">
        <v>240</v>
      </c>
      <c r="E8" s="17">
        <f t="shared" si="0"/>
        <v>96</v>
      </c>
      <c r="F8" s="60"/>
      <c r="G8" s="25" t="s">
        <v>14</v>
      </c>
      <c r="H8" s="80">
        <v>130</v>
      </c>
      <c r="I8" s="17">
        <f>SUM(I7*H8)-E45</f>
        <v>849.80053333333308</v>
      </c>
      <c r="J8" s="17">
        <f>SUM(J7*H8)-E45</f>
        <v>589.80053333333308</v>
      </c>
      <c r="K8" s="17">
        <f>SUM(K7*H8)-E45</f>
        <v>329.80053333333308</v>
      </c>
    </row>
    <row r="9" spans="1:11" x14ac:dyDescent="0.25">
      <c r="A9" s="15" t="s">
        <v>15</v>
      </c>
      <c r="B9" s="15" t="s">
        <v>16</v>
      </c>
      <c r="C9" s="75">
        <v>65</v>
      </c>
      <c r="D9" s="76">
        <v>2</v>
      </c>
      <c r="E9" s="17">
        <f>(C9*D9)/3</f>
        <v>43.333333333333336</v>
      </c>
      <c r="F9" s="60"/>
      <c r="G9" s="25" t="s">
        <v>17</v>
      </c>
      <c r="H9" s="80">
        <v>100</v>
      </c>
      <c r="I9" s="17">
        <f>SUM(I7*H9)-E45</f>
        <v>429.80053333333308</v>
      </c>
      <c r="J9" s="17">
        <f>SUM(J7*H9)-E45</f>
        <v>229.80053333333308</v>
      </c>
      <c r="K9" s="17">
        <f>SUM(K7*H9)-E45</f>
        <v>29.800533333333078</v>
      </c>
    </row>
    <row r="10" spans="1:11" x14ac:dyDescent="0.25">
      <c r="A10" s="15" t="s">
        <v>53</v>
      </c>
      <c r="B10" s="15" t="s">
        <v>8</v>
      </c>
      <c r="C10" s="75">
        <v>0.65</v>
      </c>
      <c r="D10" s="76">
        <v>25</v>
      </c>
      <c r="E10" s="17">
        <f t="shared" si="0"/>
        <v>16.25</v>
      </c>
      <c r="F10" s="60"/>
      <c r="G10" s="25" t="s">
        <v>18</v>
      </c>
      <c r="H10" s="80">
        <v>70</v>
      </c>
      <c r="I10" s="17">
        <f>SUM(I7*H10)-E45</f>
        <v>9.8005333333330782</v>
      </c>
      <c r="J10" s="17">
        <f>SUM(J7*H10)-E45</f>
        <v>-130.19946666666692</v>
      </c>
      <c r="K10" s="17">
        <f>SUM(K7*H10)-E45</f>
        <v>-270.19946666666692</v>
      </c>
    </row>
    <row r="11" spans="1:11" x14ac:dyDescent="0.25">
      <c r="A11" s="15" t="s">
        <v>32</v>
      </c>
      <c r="B11" s="15" t="s">
        <v>19</v>
      </c>
      <c r="C11" s="75">
        <v>12</v>
      </c>
      <c r="D11" s="76">
        <v>1</v>
      </c>
      <c r="E11" s="17">
        <f t="shared" si="0"/>
        <v>12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82</v>
      </c>
      <c r="B12" s="15" t="s">
        <v>8</v>
      </c>
      <c r="C12" s="75">
        <v>1.6</v>
      </c>
      <c r="D12" s="76">
        <v>8</v>
      </c>
      <c r="E12" s="17">
        <f t="shared" si="0"/>
        <v>12.8</v>
      </c>
      <c r="F12" s="60"/>
      <c r="G12" s="3"/>
      <c r="H12" s="3"/>
      <c r="I12" s="3"/>
      <c r="J12" s="3"/>
      <c r="K12" s="3"/>
    </row>
    <row r="13" spans="1:11" ht="15.75" x14ac:dyDescent="0.25">
      <c r="A13" s="15" t="s">
        <v>88</v>
      </c>
      <c r="B13" s="15" t="s">
        <v>8</v>
      </c>
      <c r="C13" s="75">
        <v>16</v>
      </c>
      <c r="D13" s="76">
        <v>12</v>
      </c>
      <c r="E13" s="17">
        <f t="shared" si="0"/>
        <v>192</v>
      </c>
      <c r="F13" s="60"/>
      <c r="H13" s="28" t="s">
        <v>54</v>
      </c>
    </row>
    <row r="14" spans="1:11" x14ac:dyDescent="0.25">
      <c r="A14" s="15" t="s">
        <v>71</v>
      </c>
      <c r="B14" s="15" t="s">
        <v>30</v>
      </c>
      <c r="C14" s="75">
        <v>13.8</v>
      </c>
      <c r="D14" s="76">
        <v>2</v>
      </c>
      <c r="E14" s="17">
        <f>(C14*D14)</f>
        <v>27.6</v>
      </c>
      <c r="F14" s="60"/>
      <c r="G14" s="3"/>
      <c r="H14" s="3"/>
      <c r="I14" s="12"/>
      <c r="J14" s="13" t="s">
        <v>86</v>
      </c>
      <c r="K14" s="14"/>
    </row>
    <row r="15" spans="1:11" x14ac:dyDescent="0.25">
      <c r="A15" s="15" t="s">
        <v>39</v>
      </c>
      <c r="B15" s="15" t="s">
        <v>58</v>
      </c>
      <c r="C15" s="75">
        <v>2.75</v>
      </c>
      <c r="D15" s="76">
        <v>1</v>
      </c>
      <c r="E15" s="17">
        <f t="shared" ref="E15" si="1">(C15*D15)</f>
        <v>2.75</v>
      </c>
      <c r="F15" s="60"/>
      <c r="I15" s="29" t="s">
        <v>9</v>
      </c>
      <c r="J15" s="30" t="s">
        <v>10</v>
      </c>
      <c r="K15" s="29" t="s">
        <v>11</v>
      </c>
    </row>
    <row r="16" spans="1:11" x14ac:dyDescent="0.25">
      <c r="A16" s="15" t="s">
        <v>40</v>
      </c>
      <c r="B16" s="15" t="s">
        <v>31</v>
      </c>
      <c r="C16" s="75">
        <v>1.4</v>
      </c>
      <c r="D16" s="76">
        <v>4</v>
      </c>
      <c r="E16" s="17">
        <f>(C16*D16)</f>
        <v>5.6</v>
      </c>
      <c r="F16" s="61"/>
      <c r="G16" s="31" t="s">
        <v>70</v>
      </c>
      <c r="H16" s="32"/>
      <c r="I16" s="78">
        <v>14</v>
      </c>
      <c r="J16" s="79">
        <v>12</v>
      </c>
      <c r="K16" s="78">
        <v>10</v>
      </c>
    </row>
    <row r="17" spans="1:11" x14ac:dyDescent="0.25">
      <c r="A17" s="76"/>
      <c r="B17" s="76"/>
      <c r="C17" s="75"/>
      <c r="D17" s="76"/>
      <c r="E17" s="17">
        <f t="shared" si="0"/>
        <v>0</v>
      </c>
      <c r="F17" s="61"/>
      <c r="G17" s="25" t="s">
        <v>14</v>
      </c>
      <c r="H17" s="81">
        <v>130</v>
      </c>
      <c r="I17" s="16">
        <f>I8/$H$8</f>
        <v>6.5369271794871775</v>
      </c>
      <c r="J17" s="16">
        <f>J8/$H$8</f>
        <v>4.5369271794871775</v>
      </c>
      <c r="K17" s="16">
        <f>K8/$H$8</f>
        <v>2.5369271794871775</v>
      </c>
    </row>
    <row r="18" spans="1:11" x14ac:dyDescent="0.25">
      <c r="A18" s="76"/>
      <c r="B18" s="76"/>
      <c r="C18" s="75"/>
      <c r="D18" s="76"/>
      <c r="E18" s="17">
        <f t="shared" si="0"/>
        <v>0</v>
      </c>
      <c r="F18" s="61"/>
      <c r="G18" s="25" t="s">
        <v>17</v>
      </c>
      <c r="H18" s="81">
        <v>100</v>
      </c>
      <c r="I18" s="16">
        <f>I9/$H$9</f>
        <v>4.2980053333333306</v>
      </c>
      <c r="J18" s="16">
        <f>J9/$H$9</f>
        <v>2.2980053333333306</v>
      </c>
      <c r="K18" s="16">
        <f>K9/$H$9</f>
        <v>0.29800533333333079</v>
      </c>
    </row>
    <row r="19" spans="1:11" x14ac:dyDescent="0.25">
      <c r="A19" s="76"/>
      <c r="B19" s="76"/>
      <c r="C19" s="75"/>
      <c r="D19" s="76"/>
      <c r="E19" s="17">
        <f t="shared" si="0"/>
        <v>0</v>
      </c>
      <c r="F19" s="61"/>
      <c r="G19" s="25" t="s">
        <v>18</v>
      </c>
      <c r="H19" s="81">
        <v>70</v>
      </c>
      <c r="I19" s="16">
        <f>I10/$H$10</f>
        <v>0.14000761904761541</v>
      </c>
      <c r="J19" s="16">
        <f>J10/$H$10</f>
        <v>-1.8599923809523846</v>
      </c>
      <c r="K19" s="16">
        <f>K10/$H$10</f>
        <v>-3.8599923809523844</v>
      </c>
    </row>
    <row r="20" spans="1:11" x14ac:dyDescent="0.25">
      <c r="A20" s="76"/>
      <c r="B20" s="76"/>
      <c r="C20" s="75"/>
      <c r="D20" s="76"/>
      <c r="E20" s="17">
        <f t="shared" si="0"/>
        <v>0</v>
      </c>
      <c r="F20" s="61"/>
    </row>
    <row r="21" spans="1:11" x14ac:dyDescent="0.25">
      <c r="A21" s="76"/>
      <c r="B21" s="76"/>
      <c r="C21" s="75"/>
      <c r="D21" s="76"/>
      <c r="E21" s="17">
        <f t="shared" si="0"/>
        <v>0</v>
      </c>
      <c r="F21" s="61"/>
      <c r="G21" s="36" t="s">
        <v>20</v>
      </c>
      <c r="H21" s="32"/>
      <c r="I21" s="32"/>
    </row>
    <row r="22" spans="1:11" x14ac:dyDescent="0.25">
      <c r="A22" s="76"/>
      <c r="B22" s="76"/>
      <c r="C22" s="75"/>
      <c r="D22" s="76"/>
      <c r="E22" s="17">
        <f t="shared" si="0"/>
        <v>0</v>
      </c>
      <c r="F22" s="61"/>
      <c r="G22" s="31" t="s">
        <v>87</v>
      </c>
      <c r="H22" s="32"/>
      <c r="I22" s="37"/>
      <c r="K22" s="27"/>
    </row>
    <row r="23" spans="1:11" ht="15.75" x14ac:dyDescent="0.25">
      <c r="A23" s="15" t="s">
        <v>64</v>
      </c>
      <c r="B23" s="16">
        <f>SUM(E6:E16)</f>
        <v>497.93333333333345</v>
      </c>
      <c r="C23" s="77">
        <v>0.08</v>
      </c>
      <c r="D23" s="76">
        <v>6</v>
      </c>
      <c r="E23" s="17">
        <f>B23*(D23/12)*C23</f>
        <v>19.917333333333339</v>
      </c>
      <c r="F23" s="60"/>
      <c r="G23" s="25" t="s">
        <v>14</v>
      </c>
      <c r="H23" s="81">
        <v>130</v>
      </c>
      <c r="I23" s="16">
        <f>$E$45/H8</f>
        <v>7.4630728205128225</v>
      </c>
      <c r="K23" s="27"/>
    </row>
    <row r="24" spans="1:11" x14ac:dyDescent="0.25">
      <c r="A24" s="53" t="s">
        <v>21</v>
      </c>
      <c r="B24" s="54"/>
      <c r="C24" s="54"/>
      <c r="D24" s="54"/>
      <c r="E24" s="55">
        <f>SUM(E6:E23)</f>
        <v>517.85066666666683</v>
      </c>
      <c r="F24" s="60"/>
      <c r="G24" s="25" t="s">
        <v>17</v>
      </c>
      <c r="H24" s="81">
        <v>100</v>
      </c>
      <c r="I24" s="16">
        <f>$E$45/H9</f>
        <v>9.7019946666666694</v>
      </c>
      <c r="J24" s="3"/>
      <c r="K24" s="27"/>
    </row>
    <row r="25" spans="1:11" x14ac:dyDescent="0.25">
      <c r="F25" s="60"/>
      <c r="G25" s="25" t="s">
        <v>18</v>
      </c>
      <c r="H25" s="81">
        <v>70</v>
      </c>
      <c r="I25" s="16">
        <f>$E$45/H10</f>
        <v>13.859992380952384</v>
      </c>
      <c r="J25" s="3"/>
      <c r="K25" s="27"/>
    </row>
    <row r="26" spans="1:11" x14ac:dyDescent="0.25">
      <c r="A26" s="7" t="s">
        <v>78</v>
      </c>
      <c r="B26" s="12"/>
      <c r="C26" s="12"/>
      <c r="D26" s="12"/>
      <c r="E26" s="12"/>
      <c r="F26" s="60"/>
    </row>
    <row r="27" spans="1:11" x14ac:dyDescent="0.25">
      <c r="A27" s="51" t="s">
        <v>2</v>
      </c>
      <c r="B27" s="51" t="s">
        <v>3</v>
      </c>
      <c r="C27" s="51" t="s">
        <v>4</v>
      </c>
      <c r="D27" s="51" t="s">
        <v>5</v>
      </c>
      <c r="E27" s="52" t="s">
        <v>6</v>
      </c>
      <c r="F27" s="84"/>
    </row>
    <row r="28" spans="1:11" x14ac:dyDescent="0.25">
      <c r="A28" s="15" t="s">
        <v>35</v>
      </c>
      <c r="B28" s="15" t="s">
        <v>22</v>
      </c>
      <c r="C28" s="75">
        <v>9.5500000000000007</v>
      </c>
      <c r="D28" s="76">
        <v>4</v>
      </c>
      <c r="E28" s="17">
        <f>C28*D28</f>
        <v>38.200000000000003</v>
      </c>
      <c r="F28" s="68"/>
    </row>
    <row r="29" spans="1:11" ht="15.75" x14ac:dyDescent="0.25">
      <c r="A29" s="15" t="s">
        <v>69</v>
      </c>
      <c r="B29" s="15" t="s">
        <v>22</v>
      </c>
      <c r="C29" s="75">
        <v>19.47</v>
      </c>
      <c r="D29" s="76">
        <v>1</v>
      </c>
      <c r="E29" s="17">
        <f>C29*D29</f>
        <v>19.47</v>
      </c>
      <c r="F29" s="58"/>
    </row>
    <row r="30" spans="1:11" ht="15.75" x14ac:dyDescent="0.25">
      <c r="A30" s="15" t="s">
        <v>68</v>
      </c>
      <c r="B30" s="15" t="s">
        <v>22</v>
      </c>
      <c r="C30" s="75">
        <v>11.2</v>
      </c>
      <c r="D30" s="76">
        <v>1</v>
      </c>
      <c r="E30" s="17">
        <f t="shared" ref="E30:E31" si="2">C30*D30</f>
        <v>11.2</v>
      </c>
      <c r="F30" s="59"/>
    </row>
    <row r="31" spans="1:11" x14ac:dyDescent="0.25">
      <c r="A31" s="15" t="s">
        <v>38</v>
      </c>
      <c r="B31" s="15" t="s">
        <v>19</v>
      </c>
      <c r="C31" s="75">
        <v>12</v>
      </c>
      <c r="D31" s="76">
        <v>3</v>
      </c>
      <c r="E31" s="17">
        <f t="shared" si="2"/>
        <v>36</v>
      </c>
      <c r="F31" s="60"/>
    </row>
    <row r="32" spans="1:11" x14ac:dyDescent="0.25">
      <c r="A32" s="15" t="s">
        <v>59</v>
      </c>
      <c r="B32" s="15" t="s">
        <v>19</v>
      </c>
      <c r="C32" s="75">
        <v>12</v>
      </c>
      <c r="D32" s="76">
        <v>3</v>
      </c>
      <c r="E32" s="17">
        <f>C32*D32</f>
        <v>36</v>
      </c>
      <c r="F32" s="60"/>
    </row>
    <row r="33" spans="1:12" x14ac:dyDescent="0.25">
      <c r="A33" s="15" t="s">
        <v>60</v>
      </c>
      <c r="B33" s="15" t="s">
        <v>19</v>
      </c>
      <c r="C33" s="75">
        <v>10</v>
      </c>
      <c r="D33" s="76">
        <v>3</v>
      </c>
      <c r="E33" s="17">
        <f>C33*D33</f>
        <v>30</v>
      </c>
      <c r="F33" s="60"/>
      <c r="L33" s="38"/>
    </row>
    <row r="34" spans="1:12" x14ac:dyDescent="0.25">
      <c r="A34" s="15" t="s">
        <v>90</v>
      </c>
      <c r="B34" s="15" t="s">
        <v>19</v>
      </c>
      <c r="C34" s="75">
        <v>9</v>
      </c>
      <c r="D34" s="76">
        <v>3</v>
      </c>
      <c r="E34" s="17">
        <f>C34*D34</f>
        <v>27</v>
      </c>
      <c r="F34" s="60"/>
      <c r="L34" s="38"/>
    </row>
    <row r="35" spans="1:12" x14ac:dyDescent="0.25">
      <c r="A35" s="15" t="s">
        <v>61</v>
      </c>
      <c r="B35" s="15" t="s">
        <v>19</v>
      </c>
      <c r="C35" s="75">
        <v>20.95</v>
      </c>
      <c r="D35" s="76">
        <v>3</v>
      </c>
      <c r="E35" s="17">
        <f>C35*D35</f>
        <v>62.849999999999994</v>
      </c>
      <c r="F35" s="60"/>
    </row>
    <row r="36" spans="1:12" x14ac:dyDescent="0.25">
      <c r="A36" s="85" t="s">
        <v>92</v>
      </c>
      <c r="B36" s="85" t="s">
        <v>19</v>
      </c>
      <c r="C36" s="75">
        <v>10</v>
      </c>
      <c r="D36" s="76">
        <v>3</v>
      </c>
      <c r="E36" s="17">
        <f t="shared" ref="E36:E40" si="3">C36*D36</f>
        <v>30</v>
      </c>
      <c r="F36" s="60"/>
    </row>
    <row r="37" spans="1:12" x14ac:dyDescent="0.25">
      <c r="A37" s="76"/>
      <c r="B37" s="76"/>
      <c r="C37" s="75"/>
      <c r="D37" s="76"/>
      <c r="E37" s="17">
        <f t="shared" si="3"/>
        <v>0</v>
      </c>
      <c r="F37" s="60"/>
    </row>
    <row r="38" spans="1:12" x14ac:dyDescent="0.25">
      <c r="A38" s="76"/>
      <c r="B38" s="76"/>
      <c r="C38" s="75"/>
      <c r="D38" s="76"/>
      <c r="E38" s="17">
        <f t="shared" si="3"/>
        <v>0</v>
      </c>
      <c r="F38" s="60"/>
    </row>
    <row r="39" spans="1:12" x14ac:dyDescent="0.25">
      <c r="A39" s="76"/>
      <c r="B39" s="76"/>
      <c r="C39" s="75"/>
      <c r="D39" s="76"/>
      <c r="E39" s="17">
        <f t="shared" si="3"/>
        <v>0</v>
      </c>
      <c r="F39" s="60"/>
    </row>
    <row r="40" spans="1:12" x14ac:dyDescent="0.25">
      <c r="A40" s="76"/>
      <c r="B40" s="76"/>
      <c r="C40" s="75"/>
      <c r="D40" s="76"/>
      <c r="E40" s="17">
        <f t="shared" si="3"/>
        <v>0</v>
      </c>
      <c r="F40" s="60"/>
    </row>
    <row r="41" spans="1:12" ht="15.75" x14ac:dyDescent="0.25">
      <c r="A41" s="15" t="s">
        <v>67</v>
      </c>
      <c r="B41" s="16">
        <f>SUM(E28:E40)</f>
        <v>290.72000000000003</v>
      </c>
      <c r="C41" s="82">
        <v>0.08</v>
      </c>
      <c r="D41" s="76">
        <v>6</v>
      </c>
      <c r="E41" s="17">
        <f>B41*(D41/12)*C41</f>
        <v>11.628800000000002</v>
      </c>
      <c r="F41" s="60"/>
    </row>
    <row r="42" spans="1:12" x14ac:dyDescent="0.25">
      <c r="A42" s="15" t="s">
        <v>23</v>
      </c>
      <c r="B42" s="15" t="s">
        <v>19</v>
      </c>
      <c r="C42" s="75">
        <v>150</v>
      </c>
      <c r="D42" s="76">
        <v>1</v>
      </c>
      <c r="E42" s="17">
        <f>C42*D42</f>
        <v>150</v>
      </c>
      <c r="F42" s="60"/>
    </row>
    <row r="43" spans="1:12" x14ac:dyDescent="0.25">
      <c r="A43" s="53" t="s">
        <v>24</v>
      </c>
      <c r="B43" s="54"/>
      <c r="C43" s="54"/>
      <c r="D43" s="54"/>
      <c r="E43" s="55">
        <f>SUM(E28:E42)</f>
        <v>452.34880000000004</v>
      </c>
      <c r="F43" s="60"/>
      <c r="L43" s="38"/>
    </row>
    <row r="44" spans="1:12" x14ac:dyDescent="0.25">
      <c r="F44" s="69"/>
      <c r="L44" s="38"/>
    </row>
    <row r="45" spans="1:12" x14ac:dyDescent="0.25">
      <c r="A45" s="40" t="s">
        <v>25</v>
      </c>
      <c r="B45" s="41"/>
      <c r="C45" s="42"/>
      <c r="D45" s="42"/>
      <c r="E45" s="43">
        <f>E24+E43</f>
        <v>970.19946666666692</v>
      </c>
      <c r="F45" s="18"/>
      <c r="G45" s="3"/>
      <c r="H45" s="3"/>
      <c r="I45" s="3"/>
      <c r="J45" s="3"/>
      <c r="K45" s="27"/>
      <c r="L45" s="38"/>
    </row>
    <row r="46" spans="1:12" x14ac:dyDescent="0.25">
      <c r="A46" s="40" t="s">
        <v>26</v>
      </c>
      <c r="B46" s="41"/>
      <c r="C46" s="42"/>
      <c r="D46" s="42"/>
      <c r="E46" s="43">
        <f>(J7*H9)</f>
        <v>1200</v>
      </c>
      <c r="F46" s="18"/>
      <c r="G46" s="3"/>
      <c r="H46" s="3"/>
      <c r="I46" s="3"/>
      <c r="J46" s="3"/>
      <c r="K46" s="27"/>
      <c r="L46" s="38"/>
    </row>
    <row r="47" spans="1:12" x14ac:dyDescent="0.25">
      <c r="A47" s="40" t="s">
        <v>27</v>
      </c>
      <c r="B47" s="45"/>
      <c r="C47" s="46"/>
      <c r="D47" s="46"/>
      <c r="E47" s="47">
        <f>SUM(E46-E45)</f>
        <v>229.80053333333308</v>
      </c>
      <c r="F47" s="18"/>
      <c r="G47" s="3"/>
      <c r="H47" s="3"/>
      <c r="I47" s="3"/>
      <c r="J47" s="3"/>
      <c r="K47" s="27"/>
      <c r="L47" s="38"/>
    </row>
    <row r="48" spans="1:12" x14ac:dyDescent="0.25">
      <c r="F48" s="27"/>
      <c r="G48" s="3"/>
      <c r="H48" s="3"/>
      <c r="I48" s="3"/>
      <c r="J48" s="3"/>
      <c r="K48" s="27"/>
      <c r="L48" s="38"/>
    </row>
    <row r="49" spans="1:11" ht="15.75" x14ac:dyDescent="0.25">
      <c r="A49" s="57" t="s">
        <v>89</v>
      </c>
      <c r="F49" s="27"/>
      <c r="G49" s="27"/>
      <c r="H49" s="3"/>
      <c r="I49" s="3"/>
      <c r="J49" s="3"/>
      <c r="K49" s="3"/>
    </row>
    <row r="50" spans="1:11" x14ac:dyDescent="0.25">
      <c r="B50" s="3"/>
      <c r="C50" s="3"/>
      <c r="D50" s="3"/>
      <c r="E50" s="3"/>
      <c r="F50" s="18"/>
      <c r="G50" s="3"/>
      <c r="H50" s="3"/>
      <c r="I50" s="3"/>
      <c r="J50" s="3"/>
      <c r="K50" s="3"/>
    </row>
    <row r="51" spans="1:11" ht="15.75" x14ac:dyDescent="0.25">
      <c r="A51" s="3" t="s">
        <v>84</v>
      </c>
      <c r="B51" s="3"/>
      <c r="C51" s="3"/>
      <c r="D51" s="3"/>
      <c r="E51" s="3"/>
      <c r="F51" s="18"/>
      <c r="G51" s="3"/>
      <c r="H51" s="3"/>
      <c r="I51" s="3"/>
      <c r="J51" s="3"/>
      <c r="K51" s="3"/>
    </row>
    <row r="52" spans="1:11" x14ac:dyDescent="0.25">
      <c r="A52" s="3"/>
      <c r="B52" s="3"/>
      <c r="C52" s="3"/>
      <c r="D52" s="3"/>
      <c r="E52" s="3"/>
      <c r="F52" s="18"/>
      <c r="G52" s="39"/>
      <c r="H52" s="39"/>
      <c r="I52" s="39"/>
      <c r="J52" s="39"/>
      <c r="K52" s="39"/>
    </row>
    <row r="53" spans="1:11" ht="15.75" x14ac:dyDescent="0.25">
      <c r="A53" s="48" t="s">
        <v>74</v>
      </c>
      <c r="F53" s="44"/>
      <c r="G53" s="39"/>
      <c r="H53" s="39"/>
      <c r="I53" s="39"/>
      <c r="J53" s="39"/>
      <c r="K53" s="39"/>
    </row>
    <row r="54" spans="1:11" x14ac:dyDescent="0.25">
      <c r="G54" s="39"/>
      <c r="H54" s="39"/>
      <c r="I54" s="39"/>
      <c r="J54" s="39"/>
      <c r="K54" s="39"/>
    </row>
    <row r="55" spans="1:11" x14ac:dyDescent="0.25">
      <c r="G55" s="3"/>
      <c r="H55" s="3"/>
      <c r="I55" s="3"/>
      <c r="J55" s="3"/>
      <c r="K55" s="3"/>
    </row>
    <row r="56" spans="1:11" x14ac:dyDescent="0.25">
      <c r="A56" s="3"/>
      <c r="F56" s="3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G60" s="3"/>
      <c r="H60" s="3"/>
      <c r="I60" s="3"/>
      <c r="J60" s="3"/>
      <c r="K60" s="3"/>
    </row>
    <row r="61" spans="1:1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x14ac:dyDescent="0.25">
      <c r="B62" s="49"/>
      <c r="C62" s="49"/>
      <c r="D62" s="49"/>
      <c r="E62" s="44"/>
      <c r="F62" s="3"/>
      <c r="G62" s="3"/>
      <c r="H62" s="3"/>
      <c r="I62" s="3"/>
      <c r="J62" s="3"/>
      <c r="K62" s="3"/>
    </row>
    <row r="63" spans="1:1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x14ac:dyDescent="0.25">
      <c r="F64" s="44"/>
      <c r="G64" s="3"/>
      <c r="H64" s="3"/>
      <c r="I64" s="3"/>
      <c r="J64" s="3"/>
      <c r="K64" s="3"/>
    </row>
    <row r="65" spans="6:11" x14ac:dyDescent="0.25">
      <c r="F65" s="3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</sheetData>
  <pageMargins left="0.7" right="0.7" top="0.75" bottom="0.75" header="0.3" footer="0.3"/>
  <pageSetup scale="71" orientation="landscape" r:id="rId1"/>
  <ignoredErrors>
    <ignoredError sqref="E9 E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B3ED7-16A5-4372-8958-9A12428EEB84}">
  <sheetPr>
    <pageSetUpPr fitToPage="1"/>
  </sheetPr>
  <dimension ref="A1:L67"/>
  <sheetViews>
    <sheetView workbookViewId="0">
      <selection activeCell="D1" sqref="D1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3.85546875" style="4" customWidth="1"/>
    <col min="9" max="16384" width="9.140625" style="4"/>
  </cols>
  <sheetData>
    <row r="1" spans="1:11" ht="15.75" x14ac:dyDescent="0.25">
      <c r="A1" s="1" t="s">
        <v>46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8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62">
        <v>0.66</v>
      </c>
      <c r="D6" s="63">
        <v>20</v>
      </c>
      <c r="E6" s="17">
        <f t="shared" ref="E6:E8" si="0">(C6*D6)</f>
        <v>13.200000000000001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62">
        <v>0.79</v>
      </c>
      <c r="D7" s="63">
        <v>100</v>
      </c>
      <c r="E7" s="17">
        <f t="shared" si="0"/>
        <v>79</v>
      </c>
      <c r="F7" s="60"/>
      <c r="G7" s="22" t="s">
        <v>56</v>
      </c>
      <c r="H7" s="7"/>
      <c r="I7" s="71">
        <v>20</v>
      </c>
      <c r="J7" s="72">
        <v>16</v>
      </c>
      <c r="K7" s="71">
        <v>12</v>
      </c>
    </row>
    <row r="8" spans="1:11" x14ac:dyDescent="0.25">
      <c r="A8" s="15" t="s">
        <v>13</v>
      </c>
      <c r="B8" s="15" t="s">
        <v>8</v>
      </c>
      <c r="C8" s="62">
        <v>0.4</v>
      </c>
      <c r="D8" s="63">
        <v>240</v>
      </c>
      <c r="E8" s="17">
        <f t="shared" si="0"/>
        <v>96</v>
      </c>
      <c r="F8" s="60"/>
      <c r="G8" s="35" t="s">
        <v>14</v>
      </c>
      <c r="H8" s="70">
        <v>150</v>
      </c>
      <c r="I8" s="17">
        <f>SUM(I7*H8)-E46</f>
        <v>1774.4389333333334</v>
      </c>
      <c r="J8" s="17">
        <f>SUM(J7*H8)-E46</f>
        <v>1174.4389333333334</v>
      </c>
      <c r="K8" s="17">
        <f>SUM(K7*H8)-E46</f>
        <v>574.43893333333335</v>
      </c>
    </row>
    <row r="9" spans="1:11" x14ac:dyDescent="0.25">
      <c r="A9" s="15" t="s">
        <v>55</v>
      </c>
      <c r="B9" s="15" t="s">
        <v>8</v>
      </c>
      <c r="C9" s="62">
        <v>1.74</v>
      </c>
      <c r="D9" s="63">
        <v>1</v>
      </c>
      <c r="E9" s="17">
        <f>(C9*D9)</f>
        <v>1.74</v>
      </c>
      <c r="F9" s="60"/>
      <c r="G9" s="35" t="s">
        <v>17</v>
      </c>
      <c r="H9" s="70">
        <v>100</v>
      </c>
      <c r="I9" s="17">
        <f>SUM(I7*H9)-E46</f>
        <v>774.43893333333335</v>
      </c>
      <c r="J9" s="17">
        <f>SUM(J7*H9)-E46</f>
        <v>374.43893333333335</v>
      </c>
      <c r="K9" s="17">
        <f>SUM(K7*H9)-E46</f>
        <v>-25.561066666666648</v>
      </c>
    </row>
    <row r="10" spans="1:11" x14ac:dyDescent="0.25">
      <c r="A10" s="15" t="s">
        <v>53</v>
      </c>
      <c r="B10" s="15" t="s">
        <v>8</v>
      </c>
      <c r="C10" s="62">
        <v>0.65</v>
      </c>
      <c r="D10" s="63">
        <v>30</v>
      </c>
      <c r="E10" s="17">
        <f>(C10*D10)</f>
        <v>19.5</v>
      </c>
      <c r="F10" s="60"/>
      <c r="G10" s="35" t="s">
        <v>18</v>
      </c>
      <c r="H10" s="70">
        <v>50</v>
      </c>
      <c r="I10" s="17">
        <f>SUM(I7*H10)-E46</f>
        <v>-225.56106666666665</v>
      </c>
      <c r="J10" s="17">
        <f>SUM(J7*H10)-E46</f>
        <v>-425.56106666666665</v>
      </c>
      <c r="K10" s="17">
        <f>SUM(K7*H10)-E46</f>
        <v>-625.56106666666665</v>
      </c>
    </row>
    <row r="11" spans="1:11" x14ac:dyDescent="0.25">
      <c r="A11" s="15" t="s">
        <v>15</v>
      </c>
      <c r="B11" s="15" t="s">
        <v>16</v>
      </c>
      <c r="C11" s="62">
        <v>65</v>
      </c>
      <c r="D11" s="63">
        <v>2</v>
      </c>
      <c r="E11" s="17">
        <f>(C11*D11)/3</f>
        <v>43.333333333333336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32</v>
      </c>
      <c r="B12" s="15" t="s">
        <v>33</v>
      </c>
      <c r="C12" s="62">
        <v>12</v>
      </c>
      <c r="D12" s="63">
        <v>1</v>
      </c>
      <c r="E12" s="17">
        <f t="shared" ref="E12:E23" si="1">(C12*D12)</f>
        <v>12</v>
      </c>
      <c r="F12" s="60"/>
      <c r="H12" s="28" t="s">
        <v>54</v>
      </c>
    </row>
    <row r="13" spans="1:11" ht="15.75" x14ac:dyDescent="0.25">
      <c r="A13" s="15" t="s">
        <v>62</v>
      </c>
      <c r="B13" s="15" t="s">
        <v>34</v>
      </c>
      <c r="C13" s="62">
        <v>16</v>
      </c>
      <c r="D13" s="63">
        <v>25</v>
      </c>
      <c r="E13" s="17">
        <f t="shared" si="1"/>
        <v>400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52</v>
      </c>
      <c r="B14" s="15" t="s">
        <v>31</v>
      </c>
      <c r="C14" s="62">
        <v>0.35</v>
      </c>
      <c r="D14" s="63">
        <v>24</v>
      </c>
      <c r="E14" s="17">
        <f>(C14*D14)</f>
        <v>8.3999999999999986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39</v>
      </c>
      <c r="B15" s="15" t="s">
        <v>58</v>
      </c>
      <c r="C15" s="62">
        <v>2.75</v>
      </c>
      <c r="D15" s="63">
        <v>1</v>
      </c>
      <c r="E15" s="17">
        <f t="shared" si="1"/>
        <v>2.75</v>
      </c>
      <c r="F15" s="60"/>
      <c r="G15" s="22" t="s">
        <v>57</v>
      </c>
      <c r="H15" s="32"/>
      <c r="I15" s="71">
        <v>20</v>
      </c>
      <c r="J15" s="72">
        <v>16</v>
      </c>
      <c r="K15" s="71">
        <v>12</v>
      </c>
    </row>
    <row r="16" spans="1:11" x14ac:dyDescent="0.25">
      <c r="A16" s="15" t="s">
        <v>40</v>
      </c>
      <c r="B16" s="15" t="s">
        <v>31</v>
      </c>
      <c r="C16" s="62">
        <v>1.4</v>
      </c>
      <c r="D16" s="63">
        <v>4</v>
      </c>
      <c r="E16" s="17">
        <f t="shared" si="1"/>
        <v>5.6</v>
      </c>
      <c r="F16" s="61"/>
      <c r="G16" s="25" t="s">
        <v>14</v>
      </c>
      <c r="H16" s="73">
        <v>150</v>
      </c>
      <c r="I16" s="16">
        <f>I8/$H$8</f>
        <v>11.829592888888889</v>
      </c>
      <c r="J16" s="16">
        <f>J8/$H$8</f>
        <v>7.8295928888888886</v>
      </c>
      <c r="K16" s="16">
        <f>K8/$H$8</f>
        <v>3.829592888888889</v>
      </c>
    </row>
    <row r="17" spans="1:11" x14ac:dyDescent="0.25">
      <c r="A17" s="63"/>
      <c r="B17" s="63"/>
      <c r="C17" s="62"/>
      <c r="D17" s="63"/>
      <c r="E17" s="17">
        <f t="shared" si="1"/>
        <v>0</v>
      </c>
      <c r="F17" s="61"/>
      <c r="G17" s="25" t="s">
        <v>17</v>
      </c>
      <c r="H17" s="73">
        <v>100</v>
      </c>
      <c r="I17" s="16">
        <f>I9/$H$9</f>
        <v>7.7443893333333333</v>
      </c>
      <c r="J17" s="16">
        <f>J9/$H$9</f>
        <v>3.7443893333333333</v>
      </c>
      <c r="K17" s="16">
        <f>K9/$H$9</f>
        <v>-0.25561066666666649</v>
      </c>
    </row>
    <row r="18" spans="1:11" x14ac:dyDescent="0.25">
      <c r="A18" s="63"/>
      <c r="B18" s="63"/>
      <c r="C18" s="62"/>
      <c r="D18" s="63"/>
      <c r="E18" s="17">
        <f t="shared" si="1"/>
        <v>0</v>
      </c>
      <c r="F18" s="61"/>
      <c r="G18" s="25" t="s">
        <v>18</v>
      </c>
      <c r="H18" s="73">
        <v>50</v>
      </c>
      <c r="I18" s="16">
        <f>I10/$H$10</f>
        <v>-4.5112213333333333</v>
      </c>
      <c r="J18" s="16">
        <f>J10/$H$10</f>
        <v>-8.5112213333333333</v>
      </c>
      <c r="K18" s="16">
        <f>K10/$H$10</f>
        <v>-12.511221333333333</v>
      </c>
    </row>
    <row r="19" spans="1:11" x14ac:dyDescent="0.25">
      <c r="A19" s="63"/>
      <c r="B19" s="63"/>
      <c r="C19" s="62"/>
      <c r="D19" s="63"/>
      <c r="E19" s="17">
        <f t="shared" si="1"/>
        <v>0</v>
      </c>
      <c r="F19" s="61"/>
    </row>
    <row r="20" spans="1:11" x14ac:dyDescent="0.25">
      <c r="A20" s="63"/>
      <c r="B20" s="63"/>
      <c r="C20" s="62"/>
      <c r="D20" s="63"/>
      <c r="E20" s="17">
        <f t="shared" si="1"/>
        <v>0</v>
      </c>
      <c r="F20" s="61"/>
      <c r="G20" s="36" t="s">
        <v>20</v>
      </c>
      <c r="H20" s="32"/>
      <c r="I20" s="32"/>
    </row>
    <row r="21" spans="1:11" x14ac:dyDescent="0.25">
      <c r="A21" s="63"/>
      <c r="B21" s="63"/>
      <c r="C21" s="62"/>
      <c r="D21" s="63"/>
      <c r="E21" s="17">
        <f t="shared" si="1"/>
        <v>0</v>
      </c>
      <c r="F21" s="61"/>
      <c r="G21" s="22" t="s">
        <v>56</v>
      </c>
      <c r="H21" s="32"/>
      <c r="I21" s="37"/>
    </row>
    <row r="22" spans="1:11" x14ac:dyDescent="0.25">
      <c r="A22" s="63"/>
      <c r="B22" s="63"/>
      <c r="C22" s="62"/>
      <c r="D22" s="63"/>
      <c r="E22" s="17">
        <f t="shared" si="1"/>
        <v>0</v>
      </c>
      <c r="F22" s="61"/>
      <c r="G22" s="25" t="s">
        <v>14</v>
      </c>
      <c r="H22" s="73">
        <v>150</v>
      </c>
      <c r="I22" s="16">
        <f>$E$46/H8</f>
        <v>8.1704071111111105</v>
      </c>
    </row>
    <row r="23" spans="1:11" x14ac:dyDescent="0.25">
      <c r="A23" s="63"/>
      <c r="B23" s="63"/>
      <c r="C23" s="62"/>
      <c r="D23" s="63"/>
      <c r="E23" s="17">
        <f t="shared" si="1"/>
        <v>0</v>
      </c>
      <c r="F23" s="61"/>
      <c r="G23" s="25" t="s">
        <v>17</v>
      </c>
      <c r="H23" s="73">
        <v>100</v>
      </c>
      <c r="I23" s="16">
        <f>$E$46/H9</f>
        <v>12.255610666666666</v>
      </c>
      <c r="K23" s="27"/>
    </row>
    <row r="24" spans="1:11" ht="15.75" x14ac:dyDescent="0.25">
      <c r="A24" s="15" t="s">
        <v>64</v>
      </c>
      <c r="B24" s="16">
        <f>SUM(E6:E23)</f>
        <v>681.52333333333331</v>
      </c>
      <c r="C24" s="64">
        <v>0.08</v>
      </c>
      <c r="D24" s="63">
        <v>6</v>
      </c>
      <c r="E24" s="17">
        <f>B24*(D24/12)*C24</f>
        <v>27.260933333333334</v>
      </c>
      <c r="F24" s="60"/>
      <c r="G24" s="25" t="s">
        <v>18</v>
      </c>
      <c r="H24" s="73">
        <v>50</v>
      </c>
      <c r="I24" s="16">
        <f>$E$46/H10</f>
        <v>24.511221333333332</v>
      </c>
      <c r="K24" s="27"/>
    </row>
    <row r="25" spans="1:11" x14ac:dyDescent="0.25">
      <c r="A25" s="53" t="s">
        <v>21</v>
      </c>
      <c r="B25" s="54"/>
      <c r="C25" s="54"/>
      <c r="D25" s="54"/>
      <c r="E25" s="55">
        <f>SUM(E6:E24)</f>
        <v>708.78426666666667</v>
      </c>
      <c r="F25" s="60"/>
      <c r="J25" s="3"/>
      <c r="K25" s="27"/>
    </row>
    <row r="26" spans="1:11" x14ac:dyDescent="0.25">
      <c r="F26" s="60"/>
      <c r="J26" s="3"/>
      <c r="K26" s="27"/>
    </row>
    <row r="27" spans="1:11" x14ac:dyDescent="0.25">
      <c r="A27" s="7" t="s">
        <v>78</v>
      </c>
      <c r="B27" s="12"/>
      <c r="C27" s="12"/>
      <c r="D27" s="12"/>
      <c r="E27" s="12"/>
      <c r="F27" s="60"/>
    </row>
    <row r="28" spans="1:11" x14ac:dyDescent="0.25">
      <c r="A28" s="51" t="s">
        <v>2</v>
      </c>
      <c r="B28" s="51" t="s">
        <v>3</v>
      </c>
      <c r="C28" s="51" t="s">
        <v>4</v>
      </c>
      <c r="D28" s="51" t="s">
        <v>5</v>
      </c>
      <c r="E28" s="52" t="s">
        <v>6</v>
      </c>
      <c r="F28" s="18"/>
    </row>
    <row r="29" spans="1:11" x14ac:dyDescent="0.25">
      <c r="A29" s="15" t="s">
        <v>35</v>
      </c>
      <c r="B29" s="15" t="s">
        <v>22</v>
      </c>
      <c r="C29" s="62">
        <v>9.5500000000000007</v>
      </c>
      <c r="D29" s="63">
        <v>4</v>
      </c>
      <c r="E29" s="17">
        <f>C29*D29</f>
        <v>38.200000000000003</v>
      </c>
      <c r="F29" s="18"/>
    </row>
    <row r="30" spans="1:11" ht="15.75" x14ac:dyDescent="0.25">
      <c r="A30" s="15" t="s">
        <v>69</v>
      </c>
      <c r="B30" s="15" t="s">
        <v>22</v>
      </c>
      <c r="C30" s="62">
        <v>19.47</v>
      </c>
      <c r="D30" s="63">
        <v>1</v>
      </c>
      <c r="E30" s="17">
        <f>C30*D30</f>
        <v>19.47</v>
      </c>
      <c r="F30" s="27"/>
    </row>
    <row r="31" spans="1:11" ht="15.75" x14ac:dyDescent="0.25">
      <c r="A31" s="15" t="s">
        <v>68</v>
      </c>
      <c r="B31" s="15" t="s">
        <v>22</v>
      </c>
      <c r="C31" s="62">
        <v>11.2</v>
      </c>
      <c r="D31" s="63">
        <v>1</v>
      </c>
      <c r="E31" s="17">
        <f t="shared" ref="E31:E41" si="2">C31*D31</f>
        <v>11.2</v>
      </c>
      <c r="F31" s="27"/>
    </row>
    <row r="32" spans="1:11" x14ac:dyDescent="0.25">
      <c r="A32" s="15" t="s">
        <v>38</v>
      </c>
      <c r="B32" s="15" t="s">
        <v>19</v>
      </c>
      <c r="C32" s="62">
        <v>12</v>
      </c>
      <c r="D32" s="63">
        <v>3</v>
      </c>
      <c r="E32" s="17">
        <f t="shared" si="2"/>
        <v>36</v>
      </c>
      <c r="F32" s="3"/>
    </row>
    <row r="33" spans="1:12" x14ac:dyDescent="0.25">
      <c r="A33" s="15" t="s">
        <v>59</v>
      </c>
      <c r="B33" s="15" t="s">
        <v>19</v>
      </c>
      <c r="C33" s="62">
        <v>12</v>
      </c>
      <c r="D33" s="63">
        <v>4</v>
      </c>
      <c r="E33" s="17">
        <f t="shared" si="2"/>
        <v>48</v>
      </c>
      <c r="F33" s="11"/>
    </row>
    <row r="34" spans="1:12" x14ac:dyDescent="0.25">
      <c r="A34" s="15" t="s">
        <v>60</v>
      </c>
      <c r="B34" s="15" t="s">
        <v>19</v>
      </c>
      <c r="C34" s="62">
        <v>10</v>
      </c>
      <c r="D34" s="63">
        <v>4</v>
      </c>
      <c r="E34" s="17">
        <f t="shared" si="2"/>
        <v>40</v>
      </c>
      <c r="F34" s="18"/>
      <c r="L34" s="38"/>
    </row>
    <row r="35" spans="1:12" x14ac:dyDescent="0.25">
      <c r="A35" s="15" t="s">
        <v>61</v>
      </c>
      <c r="B35" s="15" t="s">
        <v>19</v>
      </c>
      <c r="C35" s="62">
        <v>20.95</v>
      </c>
      <c r="D35" s="63">
        <v>4</v>
      </c>
      <c r="E35" s="17">
        <f t="shared" si="2"/>
        <v>83.8</v>
      </c>
      <c r="F35" s="18"/>
      <c r="L35" s="38"/>
    </row>
    <row r="36" spans="1:12" x14ac:dyDescent="0.25">
      <c r="A36" s="15" t="s">
        <v>90</v>
      </c>
      <c r="B36" s="15" t="s">
        <v>19</v>
      </c>
      <c r="C36" s="62">
        <v>9</v>
      </c>
      <c r="D36" s="63">
        <v>4</v>
      </c>
      <c r="E36" s="17">
        <f t="shared" si="2"/>
        <v>36</v>
      </c>
      <c r="F36" s="18"/>
      <c r="L36" s="38"/>
    </row>
    <row r="37" spans="1:12" x14ac:dyDescent="0.25">
      <c r="A37" s="85" t="s">
        <v>92</v>
      </c>
      <c r="B37" s="85" t="s">
        <v>19</v>
      </c>
      <c r="C37" s="62">
        <v>10</v>
      </c>
      <c r="D37" s="63">
        <v>4</v>
      </c>
      <c r="E37" s="17">
        <f t="shared" si="2"/>
        <v>40</v>
      </c>
      <c r="F37" s="18"/>
      <c r="L37" s="38"/>
    </row>
    <row r="38" spans="1:12" x14ac:dyDescent="0.25">
      <c r="A38" s="63"/>
      <c r="B38" s="63"/>
      <c r="C38" s="62"/>
      <c r="D38" s="63"/>
      <c r="E38" s="17">
        <f t="shared" si="2"/>
        <v>0</v>
      </c>
      <c r="F38" s="18"/>
      <c r="L38" s="38"/>
    </row>
    <row r="39" spans="1:12" x14ac:dyDescent="0.25">
      <c r="A39" s="63"/>
      <c r="B39" s="63"/>
      <c r="C39" s="62"/>
      <c r="D39" s="63"/>
      <c r="E39" s="17">
        <f t="shared" si="2"/>
        <v>0</v>
      </c>
      <c r="F39" s="18"/>
      <c r="L39" s="38"/>
    </row>
    <row r="40" spans="1:12" x14ac:dyDescent="0.25">
      <c r="A40" s="63"/>
      <c r="B40" s="63"/>
      <c r="C40" s="62"/>
      <c r="D40" s="63"/>
      <c r="E40" s="17">
        <f t="shared" si="2"/>
        <v>0</v>
      </c>
      <c r="F40" s="18"/>
      <c r="L40" s="38"/>
    </row>
    <row r="41" spans="1:12" x14ac:dyDescent="0.25">
      <c r="A41" s="63"/>
      <c r="B41" s="63"/>
      <c r="C41" s="62"/>
      <c r="D41" s="63"/>
      <c r="E41" s="17">
        <f t="shared" si="2"/>
        <v>0</v>
      </c>
      <c r="F41" s="18"/>
      <c r="L41" s="38"/>
    </row>
    <row r="42" spans="1:12" ht="15.75" x14ac:dyDescent="0.25">
      <c r="A42" s="15" t="s">
        <v>67</v>
      </c>
      <c r="B42" s="16">
        <f>SUM(E29:E41)</f>
        <v>352.67</v>
      </c>
      <c r="C42" s="65">
        <v>0.08</v>
      </c>
      <c r="D42" s="63">
        <v>6</v>
      </c>
      <c r="E42" s="17">
        <f>B42*(D42/12)*C42</f>
        <v>14.106800000000002</v>
      </c>
      <c r="F42" s="18"/>
      <c r="L42" s="38"/>
    </row>
    <row r="43" spans="1:12" x14ac:dyDescent="0.25">
      <c r="A43" s="15" t="s">
        <v>23</v>
      </c>
      <c r="B43" s="15" t="s">
        <v>19</v>
      </c>
      <c r="C43" s="62">
        <v>150</v>
      </c>
      <c r="D43" s="63">
        <v>1</v>
      </c>
      <c r="E43" s="17">
        <f>C43*D43</f>
        <v>150</v>
      </c>
      <c r="F43" s="18"/>
    </row>
    <row r="44" spans="1:12" x14ac:dyDescent="0.25">
      <c r="A44" s="53" t="s">
        <v>24</v>
      </c>
      <c r="B44" s="54"/>
      <c r="C44" s="54"/>
      <c r="D44" s="54"/>
      <c r="E44" s="55">
        <f>SUM(E29:E43)</f>
        <v>516.77680000000009</v>
      </c>
      <c r="F44" s="18"/>
      <c r="L44" s="38"/>
    </row>
    <row r="45" spans="1:12" x14ac:dyDescent="0.25">
      <c r="F45" s="18"/>
      <c r="L45" s="38"/>
    </row>
    <row r="46" spans="1:12" x14ac:dyDescent="0.25">
      <c r="A46" s="40" t="s">
        <v>25</v>
      </c>
      <c r="B46" s="41"/>
      <c r="C46" s="42"/>
      <c r="D46" s="42"/>
      <c r="E46" s="43">
        <f>E25+E44</f>
        <v>1225.5610666666666</v>
      </c>
      <c r="F46" s="18"/>
      <c r="G46" s="3"/>
      <c r="H46" s="3"/>
      <c r="I46" s="3"/>
      <c r="J46" s="3"/>
      <c r="K46" s="27"/>
      <c r="L46" s="38"/>
    </row>
    <row r="47" spans="1:12" x14ac:dyDescent="0.25">
      <c r="A47" s="40" t="s">
        <v>26</v>
      </c>
      <c r="B47" s="41"/>
      <c r="C47" s="42"/>
      <c r="D47" s="42"/>
      <c r="E47" s="43">
        <f>(J7*H9)</f>
        <v>1600</v>
      </c>
      <c r="F47" s="38"/>
      <c r="G47" s="3"/>
      <c r="H47" s="3"/>
      <c r="I47" s="3"/>
      <c r="J47" s="3"/>
      <c r="K47" s="27"/>
      <c r="L47" s="38"/>
    </row>
    <row r="48" spans="1:12" x14ac:dyDescent="0.25">
      <c r="A48" s="40" t="s">
        <v>27</v>
      </c>
      <c r="B48" s="45"/>
      <c r="C48" s="46"/>
      <c r="D48" s="46"/>
      <c r="E48" s="47">
        <f>SUM(E47-E46)</f>
        <v>374.43893333333335</v>
      </c>
      <c r="F48" s="18"/>
      <c r="G48" s="3"/>
      <c r="H48" s="3"/>
      <c r="I48" s="3"/>
      <c r="J48" s="3"/>
      <c r="K48" s="27"/>
      <c r="L48" s="38"/>
    </row>
    <row r="49" spans="1:12" x14ac:dyDescent="0.25">
      <c r="F49" s="18"/>
      <c r="G49" s="3"/>
      <c r="H49" s="3"/>
      <c r="I49" s="3"/>
      <c r="J49" s="3"/>
      <c r="K49" s="27"/>
      <c r="L49" s="38"/>
    </row>
    <row r="50" spans="1:12" ht="15.75" x14ac:dyDescent="0.25">
      <c r="A50" s="57" t="s">
        <v>63</v>
      </c>
      <c r="F50" s="18"/>
      <c r="G50" s="27"/>
      <c r="H50" s="3"/>
      <c r="I50" s="3"/>
      <c r="J50" s="3"/>
      <c r="K50" s="3"/>
    </row>
    <row r="51" spans="1:12" x14ac:dyDescent="0.25">
      <c r="B51" s="3"/>
      <c r="C51" s="3"/>
      <c r="D51" s="3"/>
      <c r="E51" s="3"/>
      <c r="F51" s="27"/>
      <c r="G51" s="3"/>
      <c r="H51" s="3"/>
      <c r="I51" s="3"/>
      <c r="J51" s="3"/>
      <c r="K51" s="3"/>
    </row>
    <row r="52" spans="1:12" ht="15.75" x14ac:dyDescent="0.25">
      <c r="A52" s="48" t="s">
        <v>65</v>
      </c>
      <c r="B52" s="3"/>
      <c r="C52" s="3"/>
      <c r="D52" s="3"/>
      <c r="E52" s="3"/>
      <c r="F52" s="27"/>
      <c r="G52" s="3"/>
      <c r="H52" s="3"/>
      <c r="I52" s="3"/>
      <c r="J52" s="3"/>
      <c r="K52" s="3"/>
    </row>
    <row r="53" spans="1:12" x14ac:dyDescent="0.25">
      <c r="A53" s="3"/>
      <c r="B53" s="3"/>
      <c r="C53" s="3"/>
      <c r="D53" s="3"/>
      <c r="E53" s="3"/>
      <c r="F53" s="18"/>
      <c r="G53" s="39"/>
      <c r="H53" s="39"/>
      <c r="I53" s="39"/>
      <c r="J53" s="39"/>
      <c r="K53" s="39"/>
    </row>
    <row r="54" spans="1:12" ht="15.75" x14ac:dyDescent="0.25">
      <c r="A54" s="3" t="s">
        <v>66</v>
      </c>
      <c r="F54" s="18"/>
      <c r="G54" s="39"/>
      <c r="H54" s="39"/>
      <c r="I54" s="39"/>
      <c r="J54" s="39"/>
      <c r="K54" s="39"/>
    </row>
    <row r="55" spans="1:12" x14ac:dyDescent="0.25">
      <c r="F55" s="18"/>
      <c r="G55" s="39"/>
      <c r="H55" s="39"/>
      <c r="I55" s="39"/>
      <c r="J55" s="39"/>
      <c r="K55" s="39"/>
    </row>
    <row r="56" spans="1:12" x14ac:dyDescent="0.25">
      <c r="A56" s="57"/>
      <c r="B56" s="3"/>
      <c r="C56" s="3"/>
      <c r="D56" s="3"/>
      <c r="E56" s="3"/>
      <c r="F56" s="44"/>
      <c r="G56" s="3"/>
      <c r="H56" s="3"/>
      <c r="I56" s="3"/>
      <c r="J56" s="3"/>
      <c r="K56" s="3"/>
    </row>
    <row r="57" spans="1:1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2" x14ac:dyDescent="0.25">
      <c r="F58" s="3"/>
      <c r="G58" s="3"/>
      <c r="H58" s="3"/>
      <c r="I58" s="3"/>
      <c r="J58" s="3"/>
      <c r="K58" s="3"/>
    </row>
    <row r="59" spans="1:12" x14ac:dyDescent="0.25">
      <c r="F59" s="3"/>
      <c r="G59" s="3"/>
      <c r="H59" s="3"/>
      <c r="I59" s="3"/>
      <c r="J59" s="3"/>
      <c r="K59" s="3"/>
    </row>
    <row r="60" spans="1:12" x14ac:dyDescent="0.25">
      <c r="B60" s="3"/>
      <c r="C60" s="3"/>
      <c r="D60" s="3"/>
      <c r="E60" s="3"/>
      <c r="G60" s="3"/>
      <c r="H60" s="3"/>
      <c r="I60" s="3"/>
      <c r="J60" s="3"/>
      <c r="K60" s="3"/>
    </row>
    <row r="61" spans="1:12" x14ac:dyDescent="0.25">
      <c r="B61" s="49"/>
      <c r="C61" s="49"/>
      <c r="D61" s="49"/>
      <c r="E61" s="44"/>
      <c r="G61" s="3"/>
      <c r="H61" s="3"/>
      <c r="I61" s="3"/>
      <c r="J61" s="3"/>
      <c r="K61" s="3"/>
    </row>
    <row r="62" spans="1:1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2" x14ac:dyDescent="0.25">
      <c r="F63" s="3"/>
      <c r="G63" s="3"/>
      <c r="H63" s="3"/>
      <c r="I63" s="3"/>
      <c r="J63" s="3"/>
      <c r="K63" s="3"/>
    </row>
    <row r="64" spans="1:12" x14ac:dyDescent="0.25">
      <c r="F64" s="3"/>
      <c r="G64" s="3"/>
      <c r="H64" s="3"/>
      <c r="I64" s="3"/>
      <c r="J64" s="3"/>
      <c r="K64" s="3"/>
    </row>
    <row r="65" spans="6:11" x14ac:dyDescent="0.25">
      <c r="F65" s="44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  <row r="67" spans="6:11" x14ac:dyDescent="0.25">
      <c r="F67" s="3"/>
      <c r="G67" s="3"/>
      <c r="H67" s="3"/>
      <c r="I67" s="3"/>
      <c r="J67" s="3"/>
      <c r="K67" s="3"/>
    </row>
  </sheetData>
  <pageMargins left="0.7" right="0.7" top="0.75" bottom="0.75" header="0.3" footer="0.3"/>
  <pageSetup scale="63" orientation="landscape" r:id="rId1"/>
  <ignoredErrors>
    <ignoredError sqref="E11 E4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54D42-7644-49E7-B07B-419BF3448C36}">
  <sheetPr>
    <pageSetUpPr fitToPage="1"/>
  </sheetPr>
  <dimension ref="A1:L57"/>
  <sheetViews>
    <sheetView workbookViewId="0">
      <selection activeCell="F34" sqref="F34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51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8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16">
        <v>0.66</v>
      </c>
      <c r="D6" s="15">
        <v>150</v>
      </c>
      <c r="E6" s="17">
        <f t="shared" ref="E6:E16" si="0">(C6*D6)</f>
        <v>99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0.79</v>
      </c>
      <c r="D7" s="15">
        <v>50</v>
      </c>
      <c r="E7" s="17">
        <f t="shared" si="0"/>
        <v>39.5</v>
      </c>
      <c r="F7" s="60"/>
      <c r="G7" s="22" t="s">
        <v>56</v>
      </c>
      <c r="H7" s="7"/>
      <c r="I7" s="23">
        <v>12</v>
      </c>
      <c r="J7" s="24">
        <v>10</v>
      </c>
      <c r="K7" s="23">
        <v>8</v>
      </c>
    </row>
    <row r="8" spans="1:11" x14ac:dyDescent="0.25">
      <c r="A8" s="15" t="s">
        <v>13</v>
      </c>
      <c r="B8" s="15" t="s">
        <v>8</v>
      </c>
      <c r="C8" s="16">
        <v>0.4</v>
      </c>
      <c r="D8" s="15">
        <v>160</v>
      </c>
      <c r="E8" s="17">
        <f t="shared" si="0"/>
        <v>64</v>
      </c>
      <c r="F8" s="60"/>
      <c r="G8" s="35" t="s">
        <v>14</v>
      </c>
      <c r="H8" s="26">
        <v>125</v>
      </c>
      <c r="I8" s="17">
        <f>SUM(I7*H8)-E35</f>
        <v>691.69733333333318</v>
      </c>
      <c r="J8" s="17">
        <f>SUM(J7*H8)-E35</f>
        <v>441.69733333333318</v>
      </c>
      <c r="K8" s="17">
        <f>SUM(K7*H8)-E35</f>
        <v>191.69733333333318</v>
      </c>
    </row>
    <row r="9" spans="1:11" x14ac:dyDescent="0.25">
      <c r="A9" s="15" t="s">
        <v>15</v>
      </c>
      <c r="B9" s="15" t="s">
        <v>16</v>
      </c>
      <c r="C9" s="16">
        <v>65</v>
      </c>
      <c r="D9" s="15">
        <v>2</v>
      </c>
      <c r="E9" s="17">
        <f>(C9*D9)/3</f>
        <v>43.333333333333336</v>
      </c>
      <c r="F9" s="60"/>
      <c r="G9" s="35" t="s">
        <v>17</v>
      </c>
      <c r="H9" s="26">
        <v>100</v>
      </c>
      <c r="I9" s="17">
        <f>SUM(I7*H9)-E35</f>
        <v>391.69733333333318</v>
      </c>
      <c r="J9" s="17">
        <f>SUM(J7*H9)-E35</f>
        <v>191.69733333333318</v>
      </c>
      <c r="K9" s="17">
        <f>SUM(K7*H9)-E35</f>
        <v>-8.3026666666668234</v>
      </c>
    </row>
    <row r="10" spans="1:11" x14ac:dyDescent="0.25">
      <c r="A10" s="15" t="s">
        <v>53</v>
      </c>
      <c r="B10" s="15" t="s">
        <v>8</v>
      </c>
      <c r="C10" s="16">
        <v>0.65</v>
      </c>
      <c r="D10" s="15">
        <v>20</v>
      </c>
      <c r="E10" s="17">
        <f t="shared" si="0"/>
        <v>13</v>
      </c>
      <c r="F10" s="60"/>
      <c r="G10" s="35" t="s">
        <v>18</v>
      </c>
      <c r="H10" s="26">
        <v>75</v>
      </c>
      <c r="I10" s="17">
        <f>SUM(I7*H10)-E35</f>
        <v>91.697333333333177</v>
      </c>
      <c r="J10" s="17">
        <f>SUM(J7*H10)-E35</f>
        <v>-58.302666666666823</v>
      </c>
      <c r="K10" s="17">
        <f>SUM(K7*H10)-E35</f>
        <v>-208.30266666666682</v>
      </c>
    </row>
    <row r="11" spans="1:11" x14ac:dyDescent="0.25">
      <c r="A11" s="15" t="s">
        <v>32</v>
      </c>
      <c r="B11" s="15" t="s">
        <v>33</v>
      </c>
      <c r="C11" s="16">
        <v>12</v>
      </c>
      <c r="D11" s="15">
        <v>1</v>
      </c>
      <c r="E11" s="17">
        <f t="shared" si="0"/>
        <v>12</v>
      </c>
      <c r="F11" s="60"/>
    </row>
    <row r="12" spans="1:11" ht="15.75" x14ac:dyDescent="0.25">
      <c r="A12" s="15" t="s">
        <v>62</v>
      </c>
      <c r="B12" s="15" t="s">
        <v>34</v>
      </c>
      <c r="C12" s="16">
        <v>1.6</v>
      </c>
      <c r="D12" s="15">
        <v>20</v>
      </c>
      <c r="E12" s="17">
        <f t="shared" si="0"/>
        <v>32</v>
      </c>
      <c r="F12" s="60"/>
      <c r="H12" s="28" t="s">
        <v>54</v>
      </c>
    </row>
    <row r="13" spans="1:11" x14ac:dyDescent="0.25">
      <c r="A13" s="15" t="s">
        <v>71</v>
      </c>
      <c r="B13" s="15" t="s">
        <v>30</v>
      </c>
      <c r="C13" s="16">
        <v>13.8</v>
      </c>
      <c r="D13" s="15">
        <v>2</v>
      </c>
      <c r="E13" s="17">
        <f t="shared" si="0"/>
        <v>27.6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39</v>
      </c>
      <c r="B14" s="15" t="s">
        <v>58</v>
      </c>
      <c r="C14" s="16">
        <v>2.75</v>
      </c>
      <c r="D14" s="15">
        <v>1</v>
      </c>
      <c r="E14" s="17">
        <f t="shared" si="0"/>
        <v>2.75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72</v>
      </c>
      <c r="B15" s="15" t="s">
        <v>58</v>
      </c>
      <c r="C15" s="16">
        <v>2.3199999999999998</v>
      </c>
      <c r="D15" s="15">
        <v>1.5</v>
      </c>
      <c r="E15" s="17">
        <f t="shared" si="0"/>
        <v>3.4799999999999995</v>
      </c>
      <c r="F15" s="60"/>
      <c r="G15" s="31" t="s">
        <v>70</v>
      </c>
      <c r="H15" s="32"/>
      <c r="I15" s="33">
        <v>12</v>
      </c>
      <c r="J15" s="34">
        <v>10</v>
      </c>
      <c r="K15" s="33">
        <v>8</v>
      </c>
    </row>
    <row r="16" spans="1:11" x14ac:dyDescent="0.25">
      <c r="A16" s="15" t="s">
        <v>76</v>
      </c>
      <c r="B16" s="15" t="s">
        <v>31</v>
      </c>
      <c r="C16" s="16">
        <v>1.4</v>
      </c>
      <c r="D16" s="15">
        <v>4</v>
      </c>
      <c r="E16" s="17">
        <f t="shared" si="0"/>
        <v>5.6</v>
      </c>
      <c r="F16" s="60"/>
      <c r="G16" s="25" t="s">
        <v>14</v>
      </c>
      <c r="H16" s="35">
        <v>125</v>
      </c>
      <c r="I16" s="16">
        <f>I8/$H$8</f>
        <v>5.5335786666666653</v>
      </c>
      <c r="J16" s="16">
        <f>J8/$H$8</f>
        <v>3.5335786666666653</v>
      </c>
      <c r="K16" s="16">
        <f>K8/$H$8</f>
        <v>1.5335786666666653</v>
      </c>
    </row>
    <row r="17" spans="1:12" ht="15.75" x14ac:dyDescent="0.25">
      <c r="A17" s="15" t="s">
        <v>64</v>
      </c>
      <c r="B17" s="16">
        <f>SUM(E6:E16)</f>
        <v>342.26333333333343</v>
      </c>
      <c r="C17" s="50">
        <v>0.08</v>
      </c>
      <c r="D17" s="15">
        <v>6</v>
      </c>
      <c r="E17" s="17">
        <f>B17*(D17/12)*C17</f>
        <v>13.690533333333338</v>
      </c>
      <c r="F17" s="61"/>
      <c r="G17" s="25" t="s">
        <v>17</v>
      </c>
      <c r="H17" s="35">
        <v>100</v>
      </c>
      <c r="I17" s="16">
        <f>I9/$H$9</f>
        <v>3.9169733333333316</v>
      </c>
      <c r="J17" s="16">
        <f>J9/$H$9</f>
        <v>1.9169733333333319</v>
      </c>
      <c r="K17" s="16">
        <f>K9/$H$9</f>
        <v>-8.3026666666668233E-2</v>
      </c>
    </row>
    <row r="18" spans="1:12" x14ac:dyDescent="0.25">
      <c r="A18" s="53" t="s">
        <v>21</v>
      </c>
      <c r="B18" s="54"/>
      <c r="C18" s="54"/>
      <c r="D18" s="54"/>
      <c r="E18" s="55">
        <f>SUM(E6:E17)</f>
        <v>355.95386666666678</v>
      </c>
      <c r="F18" s="60"/>
      <c r="G18" s="25" t="s">
        <v>18</v>
      </c>
      <c r="H18" s="35">
        <v>75</v>
      </c>
      <c r="I18" s="16">
        <f>I10/$H$10</f>
        <v>1.222631111111109</v>
      </c>
      <c r="J18" s="16">
        <f>J10/$H$10</f>
        <v>-0.777368888888891</v>
      </c>
      <c r="K18" s="16">
        <f>K10/$H$10</f>
        <v>-2.777368888888891</v>
      </c>
    </row>
    <row r="19" spans="1:12" x14ac:dyDescent="0.25">
      <c r="F19" s="60"/>
    </row>
    <row r="20" spans="1:12" x14ac:dyDescent="0.25">
      <c r="A20" s="7" t="s">
        <v>78</v>
      </c>
      <c r="B20" s="12"/>
      <c r="C20" s="12"/>
      <c r="D20" s="12"/>
      <c r="E20" s="12"/>
      <c r="F20" s="60"/>
      <c r="G20" s="36" t="s">
        <v>20</v>
      </c>
      <c r="H20" s="32"/>
      <c r="I20" s="32"/>
    </row>
    <row r="21" spans="1:12" x14ac:dyDescent="0.25">
      <c r="A21" s="51" t="s">
        <v>2</v>
      </c>
      <c r="B21" s="51" t="s">
        <v>3</v>
      </c>
      <c r="C21" s="51" t="s">
        <v>4</v>
      </c>
      <c r="D21" s="51" t="s">
        <v>5</v>
      </c>
      <c r="E21" s="52" t="s">
        <v>6</v>
      </c>
      <c r="F21" s="60"/>
      <c r="G21" s="31" t="s">
        <v>70</v>
      </c>
      <c r="H21" s="32"/>
      <c r="I21" s="37"/>
      <c r="K21" s="27"/>
    </row>
    <row r="22" spans="1:12" x14ac:dyDescent="0.25">
      <c r="A22" s="15" t="s">
        <v>35</v>
      </c>
      <c r="B22" s="15" t="s">
        <v>22</v>
      </c>
      <c r="C22" s="16">
        <v>9.5500000000000007</v>
      </c>
      <c r="D22" s="15">
        <v>4</v>
      </c>
      <c r="E22" s="17">
        <f>C22*D22</f>
        <v>38.200000000000003</v>
      </c>
      <c r="F22" s="60"/>
      <c r="G22" s="25" t="s">
        <v>14</v>
      </c>
      <c r="H22" s="35">
        <v>125</v>
      </c>
      <c r="I22" s="16">
        <f>$E$35/H8</f>
        <v>6.4664213333333347</v>
      </c>
      <c r="K22" s="27"/>
    </row>
    <row r="23" spans="1:12" ht="15.75" x14ac:dyDescent="0.25">
      <c r="A23" s="15" t="s">
        <v>69</v>
      </c>
      <c r="B23" s="15" t="s">
        <v>22</v>
      </c>
      <c r="C23" s="16">
        <v>19.47</v>
      </c>
      <c r="D23" s="15">
        <v>1</v>
      </c>
      <c r="E23" s="17">
        <f>C23*D23</f>
        <v>19.47</v>
      </c>
      <c r="F23" s="60"/>
      <c r="G23" s="25" t="s">
        <v>17</v>
      </c>
      <c r="H23" s="35">
        <v>100</v>
      </c>
      <c r="I23" s="16">
        <f>$E$35/H9</f>
        <v>8.0830266666666688</v>
      </c>
      <c r="J23" s="3"/>
      <c r="K23" s="27"/>
    </row>
    <row r="24" spans="1:12" ht="15.75" x14ac:dyDescent="0.25">
      <c r="A24" s="15" t="s">
        <v>68</v>
      </c>
      <c r="B24" s="15" t="s">
        <v>22</v>
      </c>
      <c r="C24" s="16">
        <v>11.2</v>
      </c>
      <c r="D24" s="15">
        <v>1</v>
      </c>
      <c r="E24" s="17">
        <f>C24*D24</f>
        <v>11.2</v>
      </c>
      <c r="F24" s="68"/>
      <c r="G24" s="25" t="s">
        <v>18</v>
      </c>
      <c r="H24" s="35">
        <v>75</v>
      </c>
      <c r="I24" s="16">
        <f>$E$35/H10</f>
        <v>10.777368888888891</v>
      </c>
      <c r="J24" s="3"/>
      <c r="K24" s="27"/>
    </row>
    <row r="25" spans="1:12" x14ac:dyDescent="0.25">
      <c r="A25" s="15" t="s">
        <v>38</v>
      </c>
      <c r="B25" s="15" t="s">
        <v>19</v>
      </c>
      <c r="C25" s="16">
        <v>12</v>
      </c>
      <c r="D25" s="15">
        <v>3</v>
      </c>
      <c r="E25" s="17">
        <f t="shared" ref="E25" si="1">C25*D25</f>
        <v>36</v>
      </c>
      <c r="F25" s="68"/>
    </row>
    <row r="26" spans="1:12" x14ac:dyDescent="0.25">
      <c r="A26" s="15" t="s">
        <v>59</v>
      </c>
      <c r="B26" s="15" t="s">
        <v>19</v>
      </c>
      <c r="C26" s="16">
        <v>12</v>
      </c>
      <c r="D26" s="15">
        <v>3</v>
      </c>
      <c r="E26" s="17">
        <f>C26*D26</f>
        <v>36</v>
      </c>
      <c r="F26" s="58"/>
    </row>
    <row r="27" spans="1:12" x14ac:dyDescent="0.25">
      <c r="A27" s="15" t="s">
        <v>60</v>
      </c>
      <c r="B27" s="15" t="s">
        <v>19</v>
      </c>
      <c r="C27" s="16">
        <v>10</v>
      </c>
      <c r="D27" s="15">
        <v>3</v>
      </c>
      <c r="E27" s="17">
        <f>C27*D27</f>
        <v>30</v>
      </c>
      <c r="F27" s="59"/>
    </row>
    <row r="28" spans="1:12" x14ac:dyDescent="0.25">
      <c r="A28" s="15" t="s">
        <v>90</v>
      </c>
      <c r="B28" s="15" t="s">
        <v>19</v>
      </c>
      <c r="C28" s="16">
        <v>9</v>
      </c>
      <c r="D28" s="15">
        <v>3</v>
      </c>
      <c r="E28" s="17">
        <f>C28*D28</f>
        <v>27</v>
      </c>
      <c r="F28" s="59"/>
    </row>
    <row r="29" spans="1:12" x14ac:dyDescent="0.25">
      <c r="A29" s="15" t="s">
        <v>75</v>
      </c>
      <c r="B29" s="15" t="s">
        <v>19</v>
      </c>
      <c r="C29" s="16">
        <v>20.95</v>
      </c>
      <c r="D29" s="15">
        <v>3</v>
      </c>
      <c r="E29" s="17">
        <f>C29*D29</f>
        <v>62.849999999999994</v>
      </c>
      <c r="F29" s="59"/>
      <c r="G29" s="66"/>
      <c r="H29" s="66"/>
      <c r="I29" s="67"/>
      <c r="J29" s="3"/>
      <c r="K29" s="27"/>
    </row>
    <row r="30" spans="1:12" x14ac:dyDescent="0.25">
      <c r="A30" s="15" t="s">
        <v>92</v>
      </c>
      <c r="B30" s="15" t="s">
        <v>19</v>
      </c>
      <c r="C30" s="16">
        <v>10</v>
      </c>
      <c r="D30" s="15">
        <v>3</v>
      </c>
      <c r="E30" s="17">
        <f>C30*D30</f>
        <v>30</v>
      </c>
      <c r="F30" s="59"/>
      <c r="G30" s="66"/>
      <c r="H30" s="66"/>
      <c r="I30" s="67"/>
      <c r="J30" s="3"/>
      <c r="K30" s="27"/>
    </row>
    <row r="31" spans="1:12" ht="15.75" x14ac:dyDescent="0.25">
      <c r="A31" s="15" t="s">
        <v>67</v>
      </c>
      <c r="B31" s="16">
        <f>SUM(E22:E30)</f>
        <v>290.72000000000003</v>
      </c>
      <c r="C31" s="56">
        <v>0.08</v>
      </c>
      <c r="D31" s="15">
        <v>6</v>
      </c>
      <c r="E31" s="17">
        <f>B31*(D31/12)*C31</f>
        <v>11.628800000000002</v>
      </c>
      <c r="F31" s="60"/>
      <c r="L31" s="38"/>
    </row>
    <row r="32" spans="1:12" x14ac:dyDescent="0.25">
      <c r="A32" s="15" t="s">
        <v>23</v>
      </c>
      <c r="B32" s="15" t="s">
        <v>19</v>
      </c>
      <c r="C32" s="16">
        <v>150</v>
      </c>
      <c r="D32" s="15">
        <v>1</v>
      </c>
      <c r="E32" s="17">
        <f>C32*D32</f>
        <v>150</v>
      </c>
      <c r="F32" s="60"/>
      <c r="L32" s="38"/>
    </row>
    <row r="33" spans="1:12" x14ac:dyDescent="0.25">
      <c r="A33" s="53" t="s">
        <v>24</v>
      </c>
      <c r="B33" s="54"/>
      <c r="C33" s="54"/>
      <c r="D33" s="54"/>
      <c r="E33" s="55">
        <f>SUM(E22:E32)</f>
        <v>452.34880000000004</v>
      </c>
      <c r="F33" s="60"/>
    </row>
    <row r="34" spans="1:12" x14ac:dyDescent="0.25">
      <c r="F34" s="60"/>
      <c r="L34" s="38"/>
    </row>
    <row r="35" spans="1:12" x14ac:dyDescent="0.25">
      <c r="A35" s="40" t="s">
        <v>25</v>
      </c>
      <c r="B35" s="41"/>
      <c r="C35" s="42"/>
      <c r="D35" s="42"/>
      <c r="E35" s="43">
        <f>E18+E33</f>
        <v>808.30266666666682</v>
      </c>
      <c r="F35" s="60"/>
      <c r="L35" s="38"/>
    </row>
    <row r="36" spans="1:12" x14ac:dyDescent="0.25">
      <c r="A36" s="40" t="s">
        <v>26</v>
      </c>
      <c r="B36" s="41"/>
      <c r="C36" s="42"/>
      <c r="D36" s="42"/>
      <c r="E36" s="43">
        <f>(J7*H9)</f>
        <v>1000</v>
      </c>
      <c r="F36" s="60"/>
      <c r="G36" s="3"/>
      <c r="H36" s="3"/>
      <c r="I36" s="3"/>
      <c r="J36" s="3"/>
      <c r="K36" s="27"/>
      <c r="L36" s="38"/>
    </row>
    <row r="37" spans="1:12" x14ac:dyDescent="0.25">
      <c r="A37" s="40" t="s">
        <v>27</v>
      </c>
      <c r="B37" s="45"/>
      <c r="C37" s="46"/>
      <c r="D37" s="46"/>
      <c r="E37" s="47">
        <f>SUM(E36-E35)</f>
        <v>191.69733333333318</v>
      </c>
      <c r="F37" s="69"/>
      <c r="G37" s="3"/>
      <c r="H37" s="3"/>
      <c r="I37" s="3"/>
      <c r="J37" s="3"/>
      <c r="K37" s="27"/>
      <c r="L37" s="38"/>
    </row>
    <row r="38" spans="1:12" x14ac:dyDescent="0.25">
      <c r="F38" s="60"/>
      <c r="G38" s="3"/>
      <c r="H38" s="3"/>
      <c r="I38" s="3"/>
      <c r="J38" s="3"/>
      <c r="K38" s="27"/>
      <c r="L38" s="38"/>
    </row>
    <row r="39" spans="1:12" ht="15.75" x14ac:dyDescent="0.25">
      <c r="A39" s="57" t="s">
        <v>73</v>
      </c>
      <c r="F39" s="18"/>
      <c r="G39" s="3"/>
      <c r="H39" s="3"/>
      <c r="I39" s="3"/>
      <c r="J39" s="3"/>
      <c r="K39" s="27"/>
      <c r="L39" s="38"/>
    </row>
    <row r="40" spans="1:12" x14ac:dyDescent="0.25">
      <c r="B40" s="3"/>
      <c r="C40" s="3"/>
      <c r="D40" s="3"/>
      <c r="E40" s="3"/>
      <c r="F40" s="18"/>
      <c r="G40" s="27"/>
      <c r="H40" s="3"/>
      <c r="I40" s="3"/>
      <c r="J40" s="3"/>
      <c r="K40" s="3"/>
    </row>
    <row r="41" spans="1:12" ht="15.75" x14ac:dyDescent="0.25">
      <c r="A41" s="48" t="s">
        <v>65</v>
      </c>
      <c r="B41" s="3"/>
      <c r="C41" s="3"/>
      <c r="D41" s="3"/>
      <c r="E41" s="3"/>
      <c r="F41" s="27"/>
      <c r="G41" s="3"/>
      <c r="H41" s="3"/>
      <c r="I41" s="3"/>
      <c r="J41" s="3"/>
      <c r="K41" s="3"/>
    </row>
    <row r="42" spans="1:12" x14ac:dyDescent="0.25">
      <c r="A42" s="3"/>
      <c r="B42" s="3"/>
      <c r="C42" s="3"/>
      <c r="D42" s="3"/>
      <c r="E42" s="3"/>
      <c r="F42" s="27"/>
      <c r="G42" s="3"/>
      <c r="H42" s="3"/>
      <c r="I42" s="3"/>
      <c r="J42" s="3"/>
      <c r="K42" s="3"/>
    </row>
    <row r="43" spans="1:12" ht="15.75" x14ac:dyDescent="0.25">
      <c r="A43" s="48" t="s">
        <v>74</v>
      </c>
      <c r="F43" s="18"/>
      <c r="G43" s="39"/>
      <c r="H43" s="39"/>
      <c r="I43" s="39"/>
      <c r="J43" s="39"/>
      <c r="K43" s="39"/>
    </row>
    <row r="44" spans="1:12" x14ac:dyDescent="0.25">
      <c r="A44" s="3"/>
      <c r="F44" s="18"/>
      <c r="G44" s="39"/>
      <c r="H44" s="39"/>
      <c r="I44" s="39"/>
      <c r="J44" s="39"/>
      <c r="K44" s="39"/>
    </row>
    <row r="45" spans="1:12" x14ac:dyDescent="0.25">
      <c r="B45" s="3"/>
      <c r="C45" s="3"/>
      <c r="D45" s="3"/>
      <c r="E45" s="3"/>
      <c r="F45" s="18"/>
      <c r="G45" s="39"/>
      <c r="H45" s="39"/>
      <c r="I45" s="39"/>
      <c r="J45" s="39"/>
      <c r="K45" s="39"/>
    </row>
    <row r="46" spans="1:12" x14ac:dyDescent="0.25">
      <c r="B46" s="3"/>
      <c r="C46" s="3"/>
      <c r="D46" s="3"/>
      <c r="E46" s="3"/>
      <c r="F46" s="44"/>
      <c r="G46" s="3"/>
      <c r="H46" s="3"/>
      <c r="I46" s="3"/>
      <c r="J46" s="3"/>
      <c r="K46" s="3"/>
    </row>
    <row r="47" spans="1:12" x14ac:dyDescent="0.25">
      <c r="F47" s="3"/>
      <c r="G47" s="3"/>
      <c r="H47" s="3"/>
      <c r="I47" s="3"/>
      <c r="J47" s="3"/>
      <c r="K47" s="3"/>
    </row>
    <row r="48" spans="1:12" x14ac:dyDescent="0.25">
      <c r="F48" s="3"/>
      <c r="G48" s="3"/>
      <c r="H48" s="3"/>
      <c r="I48" s="3"/>
      <c r="J48" s="3"/>
      <c r="K48" s="3"/>
    </row>
    <row r="49" spans="2:1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25">
      <c r="B50" s="49"/>
      <c r="C50" s="49"/>
      <c r="D50" s="49"/>
      <c r="E50" s="44"/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G51" s="3"/>
      <c r="H51" s="3"/>
      <c r="I51" s="3"/>
      <c r="J51" s="3"/>
      <c r="K51" s="3"/>
    </row>
    <row r="52" spans="2:11" x14ac:dyDescent="0.25">
      <c r="F52" s="3"/>
      <c r="G52" s="3"/>
      <c r="H52" s="3"/>
      <c r="I52" s="3"/>
      <c r="J52" s="3"/>
      <c r="K52" s="3"/>
    </row>
    <row r="53" spans="2:11" x14ac:dyDescent="0.25">
      <c r="F53" s="3"/>
      <c r="G53" s="3"/>
      <c r="H53" s="3"/>
      <c r="I53" s="3"/>
      <c r="J53" s="3"/>
      <c r="K53" s="3"/>
    </row>
    <row r="54" spans="2:11" x14ac:dyDescent="0.25">
      <c r="F54" s="3"/>
      <c r="G54" s="3"/>
      <c r="H54" s="3"/>
      <c r="I54" s="3"/>
      <c r="J54" s="3"/>
      <c r="K54" s="3"/>
    </row>
    <row r="55" spans="2:11" x14ac:dyDescent="0.25">
      <c r="F55" s="44"/>
      <c r="G55" s="3"/>
      <c r="H55" s="3"/>
      <c r="I55" s="3"/>
      <c r="J55" s="3"/>
      <c r="K55" s="3"/>
    </row>
    <row r="56" spans="2:11" x14ac:dyDescent="0.25">
      <c r="F56" s="3"/>
      <c r="G56" s="3"/>
      <c r="H56" s="3"/>
      <c r="I56" s="3"/>
      <c r="J56" s="3"/>
      <c r="K56" s="3"/>
    </row>
    <row r="57" spans="2:11" x14ac:dyDescent="0.25">
      <c r="F57" s="3"/>
      <c r="G57" s="3"/>
      <c r="H57" s="3"/>
      <c r="I57" s="3"/>
      <c r="J57" s="3"/>
      <c r="K57" s="3"/>
    </row>
  </sheetData>
  <pageMargins left="0.7" right="0.7" top="0.75" bottom="0.75" header="0.3" footer="0.3"/>
  <pageSetup scale="71" orientation="landscape" r:id="rId1"/>
  <ignoredErrors>
    <ignoredError sqref="E9 E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4A3D9-988E-4847-A20F-1996D149FABE}">
  <sheetPr>
    <pageSetUpPr fitToPage="1"/>
  </sheetPr>
  <dimension ref="A1:L67"/>
  <sheetViews>
    <sheetView workbookViewId="0">
      <selection activeCell="F6" sqref="F6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51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58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62">
        <v>0.66</v>
      </c>
      <c r="D6" s="63">
        <v>150</v>
      </c>
      <c r="E6" s="17">
        <f t="shared" ref="E6:E22" si="0">(C6*D6)</f>
        <v>99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62">
        <v>0.79</v>
      </c>
      <c r="D7" s="63">
        <v>50</v>
      </c>
      <c r="E7" s="17">
        <f t="shared" si="0"/>
        <v>39.5</v>
      </c>
      <c r="F7" s="60"/>
      <c r="G7" s="22" t="s">
        <v>56</v>
      </c>
      <c r="H7" s="7"/>
      <c r="I7" s="71">
        <v>12</v>
      </c>
      <c r="J7" s="72">
        <v>10</v>
      </c>
      <c r="K7" s="71">
        <v>8</v>
      </c>
    </row>
    <row r="8" spans="1:11" x14ac:dyDescent="0.25">
      <c r="A8" s="15" t="s">
        <v>13</v>
      </c>
      <c r="B8" s="15" t="s">
        <v>8</v>
      </c>
      <c r="C8" s="62">
        <v>0.4</v>
      </c>
      <c r="D8" s="63">
        <v>160</v>
      </c>
      <c r="E8" s="17">
        <f t="shared" si="0"/>
        <v>64</v>
      </c>
      <c r="F8" s="60"/>
      <c r="G8" s="35" t="s">
        <v>14</v>
      </c>
      <c r="H8" s="70">
        <v>125</v>
      </c>
      <c r="I8" s="17">
        <f>SUM(I7*H8)-E45</f>
        <v>691.69733333333318</v>
      </c>
      <c r="J8" s="17">
        <f>SUM(J7*H8)-E45</f>
        <v>441.69733333333318</v>
      </c>
      <c r="K8" s="17">
        <f>SUM(K7*H8)-E45</f>
        <v>191.69733333333318</v>
      </c>
    </row>
    <row r="9" spans="1:11" x14ac:dyDescent="0.25">
      <c r="A9" s="15" t="s">
        <v>15</v>
      </c>
      <c r="B9" s="15" t="s">
        <v>16</v>
      </c>
      <c r="C9" s="62">
        <v>65</v>
      </c>
      <c r="D9" s="63">
        <v>2</v>
      </c>
      <c r="E9" s="17">
        <f>(C9*D9)/3</f>
        <v>43.333333333333336</v>
      </c>
      <c r="F9" s="60"/>
      <c r="G9" s="35" t="s">
        <v>17</v>
      </c>
      <c r="H9" s="70">
        <v>100</v>
      </c>
      <c r="I9" s="17">
        <f>SUM(I7*H9)-E45</f>
        <v>391.69733333333318</v>
      </c>
      <c r="J9" s="17">
        <f>SUM(J7*H9)-E45</f>
        <v>191.69733333333318</v>
      </c>
      <c r="K9" s="17">
        <f>SUM(K7*H9)-E45</f>
        <v>-8.3026666666668234</v>
      </c>
    </row>
    <row r="10" spans="1:11" x14ac:dyDescent="0.25">
      <c r="A10" s="15" t="s">
        <v>53</v>
      </c>
      <c r="B10" s="15" t="s">
        <v>8</v>
      </c>
      <c r="C10" s="62">
        <v>0.65</v>
      </c>
      <c r="D10" s="63">
        <v>20</v>
      </c>
      <c r="E10" s="17">
        <f t="shared" si="0"/>
        <v>13</v>
      </c>
      <c r="F10" s="60"/>
      <c r="G10" s="35" t="s">
        <v>18</v>
      </c>
      <c r="H10" s="70">
        <v>75</v>
      </c>
      <c r="I10" s="17">
        <f>SUM(I7*H10)-E45</f>
        <v>91.697333333333177</v>
      </c>
      <c r="J10" s="17">
        <f>SUM(J7*H10)-E45</f>
        <v>-58.302666666666823</v>
      </c>
      <c r="K10" s="17">
        <f>SUM(K7*H10)-E45</f>
        <v>-208.30266666666682</v>
      </c>
    </row>
    <row r="11" spans="1:11" x14ac:dyDescent="0.25">
      <c r="A11" s="15" t="s">
        <v>32</v>
      </c>
      <c r="B11" s="15" t="s">
        <v>33</v>
      </c>
      <c r="C11" s="62">
        <v>12</v>
      </c>
      <c r="D11" s="63">
        <v>1</v>
      </c>
      <c r="E11" s="17">
        <f t="shared" si="0"/>
        <v>12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62</v>
      </c>
      <c r="B12" s="15" t="s">
        <v>34</v>
      </c>
      <c r="C12" s="62">
        <v>1.6</v>
      </c>
      <c r="D12" s="63">
        <v>20</v>
      </c>
      <c r="E12" s="17">
        <f t="shared" si="0"/>
        <v>32</v>
      </c>
      <c r="F12" s="60"/>
      <c r="H12" s="28" t="s">
        <v>54</v>
      </c>
    </row>
    <row r="13" spans="1:11" x14ac:dyDescent="0.25">
      <c r="A13" s="15" t="s">
        <v>71</v>
      </c>
      <c r="B13" s="15" t="s">
        <v>30</v>
      </c>
      <c r="C13" s="62">
        <v>13.8</v>
      </c>
      <c r="D13" s="63">
        <v>2</v>
      </c>
      <c r="E13" s="17">
        <f t="shared" si="0"/>
        <v>27.6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39</v>
      </c>
      <c r="B14" s="15" t="s">
        <v>58</v>
      </c>
      <c r="C14" s="62">
        <v>2.75</v>
      </c>
      <c r="D14" s="63">
        <v>1</v>
      </c>
      <c r="E14" s="17">
        <f t="shared" si="0"/>
        <v>2.75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72</v>
      </c>
      <c r="B15" s="15" t="s">
        <v>58</v>
      </c>
      <c r="C15" s="62">
        <v>2.3199999999999998</v>
      </c>
      <c r="D15" s="63">
        <v>1.5</v>
      </c>
      <c r="E15" s="17">
        <f t="shared" si="0"/>
        <v>3.4799999999999995</v>
      </c>
      <c r="F15" s="60"/>
      <c r="G15" s="31" t="s">
        <v>70</v>
      </c>
      <c r="H15" s="32"/>
      <c r="I15" s="71">
        <v>12</v>
      </c>
      <c r="J15" s="72">
        <v>10</v>
      </c>
      <c r="K15" s="71">
        <v>8</v>
      </c>
    </row>
    <row r="16" spans="1:11" x14ac:dyDescent="0.25">
      <c r="A16" s="15" t="s">
        <v>76</v>
      </c>
      <c r="B16" s="15" t="s">
        <v>31</v>
      </c>
      <c r="C16" s="62">
        <v>1.4</v>
      </c>
      <c r="D16" s="63">
        <v>4</v>
      </c>
      <c r="E16" s="17">
        <f t="shared" si="0"/>
        <v>5.6</v>
      </c>
      <c r="F16" s="60"/>
      <c r="G16" s="25" t="s">
        <v>14</v>
      </c>
      <c r="H16" s="73">
        <v>125</v>
      </c>
      <c r="I16" s="16">
        <f>I8/$H$8</f>
        <v>5.5335786666666653</v>
      </c>
      <c r="J16" s="16">
        <f>J8/$H$8</f>
        <v>3.5335786666666653</v>
      </c>
      <c r="K16" s="16">
        <f>K8/$H$8</f>
        <v>1.5335786666666653</v>
      </c>
    </row>
    <row r="17" spans="1:11" x14ac:dyDescent="0.25">
      <c r="A17" s="63"/>
      <c r="B17" s="63"/>
      <c r="C17" s="62"/>
      <c r="D17" s="63"/>
      <c r="E17" s="17">
        <f t="shared" si="0"/>
        <v>0</v>
      </c>
      <c r="F17" s="60"/>
      <c r="G17" s="25" t="s">
        <v>17</v>
      </c>
      <c r="H17" s="73">
        <v>100</v>
      </c>
      <c r="I17" s="16">
        <f>I9/$H$9</f>
        <v>3.9169733333333316</v>
      </c>
      <c r="J17" s="16">
        <f>J9/$H$9</f>
        <v>1.9169733333333319</v>
      </c>
      <c r="K17" s="16">
        <f>K9/$H$9</f>
        <v>-8.3026666666668233E-2</v>
      </c>
    </row>
    <row r="18" spans="1:11" x14ac:dyDescent="0.25">
      <c r="A18" s="63"/>
      <c r="B18" s="63"/>
      <c r="C18" s="62"/>
      <c r="D18" s="63"/>
      <c r="E18" s="17">
        <f t="shared" si="0"/>
        <v>0</v>
      </c>
      <c r="F18" s="60"/>
      <c r="G18" s="25" t="s">
        <v>18</v>
      </c>
      <c r="H18" s="73">
        <v>75</v>
      </c>
      <c r="I18" s="16">
        <f>I10/$H$10</f>
        <v>1.222631111111109</v>
      </c>
      <c r="J18" s="16">
        <f>J10/$H$10</f>
        <v>-0.777368888888891</v>
      </c>
      <c r="K18" s="16">
        <f>K10/$H$10</f>
        <v>-2.777368888888891</v>
      </c>
    </row>
    <row r="19" spans="1:11" x14ac:dyDescent="0.25">
      <c r="A19" s="63"/>
      <c r="B19" s="63"/>
      <c r="C19" s="62"/>
      <c r="D19" s="63"/>
      <c r="E19" s="17">
        <f t="shared" si="0"/>
        <v>0</v>
      </c>
      <c r="F19" s="60"/>
    </row>
    <row r="20" spans="1:11" x14ac:dyDescent="0.25">
      <c r="A20" s="63"/>
      <c r="B20" s="63"/>
      <c r="C20" s="62"/>
      <c r="D20" s="63"/>
      <c r="E20" s="17">
        <f t="shared" si="0"/>
        <v>0</v>
      </c>
      <c r="F20" s="60"/>
      <c r="G20" s="36" t="s">
        <v>20</v>
      </c>
      <c r="H20" s="32"/>
      <c r="I20" s="32"/>
    </row>
    <row r="21" spans="1:11" x14ac:dyDescent="0.25">
      <c r="A21" s="63"/>
      <c r="B21" s="63"/>
      <c r="C21" s="62"/>
      <c r="D21" s="63"/>
      <c r="E21" s="17">
        <f t="shared" si="0"/>
        <v>0</v>
      </c>
      <c r="F21" s="60"/>
      <c r="G21" s="31" t="s">
        <v>70</v>
      </c>
      <c r="H21" s="32"/>
      <c r="I21" s="37"/>
      <c r="K21" s="27"/>
    </row>
    <row r="22" spans="1:11" x14ac:dyDescent="0.25">
      <c r="A22" s="63"/>
      <c r="B22" s="63"/>
      <c r="C22" s="62"/>
      <c r="D22" s="63"/>
      <c r="E22" s="17">
        <f t="shared" si="0"/>
        <v>0</v>
      </c>
      <c r="F22" s="60"/>
      <c r="G22" s="25" t="s">
        <v>14</v>
      </c>
      <c r="H22" s="73">
        <v>125</v>
      </c>
      <c r="I22" s="16">
        <f>$E$45/H8</f>
        <v>6.4664213333333347</v>
      </c>
      <c r="K22" s="27"/>
    </row>
    <row r="23" spans="1:11" ht="15.75" x14ac:dyDescent="0.25">
      <c r="A23" s="15" t="s">
        <v>64</v>
      </c>
      <c r="B23" s="16">
        <f>SUM(E6:E22)</f>
        <v>342.26333333333343</v>
      </c>
      <c r="C23" s="64">
        <v>0.08</v>
      </c>
      <c r="D23" s="63">
        <v>6</v>
      </c>
      <c r="E23" s="17">
        <f>B23*(D23/12)*C23</f>
        <v>13.690533333333338</v>
      </c>
      <c r="F23" s="61"/>
      <c r="G23" s="25" t="s">
        <v>17</v>
      </c>
      <c r="H23" s="73">
        <v>100</v>
      </c>
      <c r="I23" s="16">
        <f>$E$45/H9</f>
        <v>8.0830266666666688</v>
      </c>
      <c r="J23" s="3"/>
      <c r="K23" s="27"/>
    </row>
    <row r="24" spans="1:11" x14ac:dyDescent="0.25">
      <c r="A24" s="53" t="s">
        <v>21</v>
      </c>
      <c r="B24" s="54"/>
      <c r="C24" s="54"/>
      <c r="D24" s="54"/>
      <c r="E24" s="55">
        <f>SUM(E6:E23)</f>
        <v>355.95386666666678</v>
      </c>
      <c r="F24" s="60"/>
      <c r="G24" s="25" t="s">
        <v>18</v>
      </c>
      <c r="H24" s="73">
        <v>75</v>
      </c>
      <c r="I24" s="16">
        <f>$E$45/H10</f>
        <v>10.777368888888891</v>
      </c>
      <c r="J24" s="3"/>
      <c r="K24" s="27"/>
    </row>
    <row r="25" spans="1:11" x14ac:dyDescent="0.25">
      <c r="F25" s="60"/>
    </row>
    <row r="26" spans="1:11" x14ac:dyDescent="0.25">
      <c r="A26" s="7" t="s">
        <v>78</v>
      </c>
      <c r="B26" s="12"/>
      <c r="C26" s="12"/>
      <c r="D26" s="12"/>
      <c r="E26" s="12"/>
      <c r="F26" s="60"/>
    </row>
    <row r="27" spans="1:11" x14ac:dyDescent="0.25">
      <c r="A27" s="51" t="s">
        <v>2</v>
      </c>
      <c r="B27" s="51" t="s">
        <v>3</v>
      </c>
      <c r="C27" s="51" t="s">
        <v>4</v>
      </c>
      <c r="D27" s="51" t="s">
        <v>5</v>
      </c>
      <c r="E27" s="52" t="s">
        <v>6</v>
      </c>
      <c r="F27" s="60"/>
    </row>
    <row r="28" spans="1:11" x14ac:dyDescent="0.25">
      <c r="A28" s="15" t="s">
        <v>35</v>
      </c>
      <c r="B28" s="15" t="s">
        <v>22</v>
      </c>
      <c r="C28" s="62">
        <v>9.5500000000000007</v>
      </c>
      <c r="D28" s="63">
        <v>4</v>
      </c>
      <c r="E28" s="17">
        <f>C28*D28</f>
        <v>38.200000000000003</v>
      </c>
      <c r="F28" s="60"/>
    </row>
    <row r="29" spans="1:11" ht="15.75" x14ac:dyDescent="0.25">
      <c r="A29" s="15" t="s">
        <v>69</v>
      </c>
      <c r="B29" s="15" t="s">
        <v>22</v>
      </c>
      <c r="C29" s="62">
        <v>19.47</v>
      </c>
      <c r="D29" s="63">
        <v>1</v>
      </c>
      <c r="E29" s="17">
        <f>C29*D29</f>
        <v>19.47</v>
      </c>
      <c r="F29" s="60"/>
    </row>
    <row r="30" spans="1:11" ht="15.75" x14ac:dyDescent="0.25">
      <c r="A30" s="15" t="s">
        <v>68</v>
      </c>
      <c r="B30" s="15" t="s">
        <v>22</v>
      </c>
      <c r="C30" s="62">
        <v>11.2</v>
      </c>
      <c r="D30" s="63">
        <v>1</v>
      </c>
      <c r="E30" s="17">
        <f t="shared" ref="E30:E31" si="1">C30*D30</f>
        <v>11.2</v>
      </c>
      <c r="F30" s="68"/>
    </row>
    <row r="31" spans="1:11" x14ac:dyDescent="0.25">
      <c r="A31" s="15" t="s">
        <v>38</v>
      </c>
      <c r="B31" s="15" t="s">
        <v>19</v>
      </c>
      <c r="C31" s="62">
        <v>12</v>
      </c>
      <c r="D31" s="63">
        <v>3</v>
      </c>
      <c r="E31" s="17">
        <f t="shared" si="1"/>
        <v>36</v>
      </c>
      <c r="F31" s="68"/>
    </row>
    <row r="32" spans="1:11" x14ac:dyDescent="0.25">
      <c r="A32" s="15" t="s">
        <v>59</v>
      </c>
      <c r="B32" s="15" t="s">
        <v>19</v>
      </c>
      <c r="C32" s="62">
        <v>12</v>
      </c>
      <c r="D32" s="63">
        <v>3</v>
      </c>
      <c r="E32" s="17">
        <f>C32*D32</f>
        <v>36</v>
      </c>
      <c r="F32" s="58"/>
    </row>
    <row r="33" spans="1:12" x14ac:dyDescent="0.25">
      <c r="A33" s="15" t="s">
        <v>60</v>
      </c>
      <c r="B33" s="15" t="s">
        <v>19</v>
      </c>
      <c r="C33" s="62">
        <v>10</v>
      </c>
      <c r="D33" s="63">
        <v>3</v>
      </c>
      <c r="E33" s="17">
        <f>C33*D33</f>
        <v>30</v>
      </c>
      <c r="F33" s="59"/>
    </row>
    <row r="34" spans="1:12" x14ac:dyDescent="0.25">
      <c r="A34" s="15" t="s">
        <v>90</v>
      </c>
      <c r="B34" s="15" t="s">
        <v>19</v>
      </c>
      <c r="C34" s="62">
        <v>9</v>
      </c>
      <c r="D34" s="63">
        <v>3</v>
      </c>
      <c r="E34" s="17">
        <f>C34*D34</f>
        <v>27</v>
      </c>
      <c r="F34" s="59"/>
    </row>
    <row r="35" spans="1:12" x14ac:dyDescent="0.25">
      <c r="A35" s="15" t="s">
        <v>75</v>
      </c>
      <c r="B35" s="15" t="s">
        <v>19</v>
      </c>
      <c r="C35" s="62">
        <v>20.95</v>
      </c>
      <c r="D35" s="63">
        <v>3</v>
      </c>
      <c r="E35" s="17">
        <f>C35*D35</f>
        <v>62.849999999999994</v>
      </c>
      <c r="F35" s="59"/>
      <c r="G35" s="66"/>
      <c r="H35" s="66"/>
      <c r="I35" s="67"/>
      <c r="J35" s="3"/>
      <c r="K35" s="27"/>
    </row>
    <row r="36" spans="1:12" x14ac:dyDescent="0.25">
      <c r="A36" s="85" t="s">
        <v>92</v>
      </c>
      <c r="B36" s="85" t="s">
        <v>19</v>
      </c>
      <c r="C36" s="62">
        <v>10</v>
      </c>
      <c r="D36" s="63">
        <v>3</v>
      </c>
      <c r="E36" s="17">
        <f t="shared" ref="E36:E40" si="2">C36*D36</f>
        <v>30</v>
      </c>
      <c r="F36" s="59"/>
      <c r="G36" s="66"/>
      <c r="H36" s="66"/>
      <c r="I36" s="67"/>
      <c r="J36" s="3"/>
      <c r="K36" s="27"/>
    </row>
    <row r="37" spans="1:12" x14ac:dyDescent="0.25">
      <c r="A37" s="63"/>
      <c r="B37" s="63"/>
      <c r="C37" s="62"/>
      <c r="D37" s="63"/>
      <c r="E37" s="17">
        <f t="shared" si="2"/>
        <v>0</v>
      </c>
      <c r="F37" s="59"/>
      <c r="G37" s="66"/>
      <c r="H37" s="66"/>
      <c r="I37" s="67"/>
      <c r="J37" s="3"/>
      <c r="K37" s="27"/>
    </row>
    <row r="38" spans="1:12" x14ac:dyDescent="0.25">
      <c r="A38" s="63"/>
      <c r="B38" s="63"/>
      <c r="C38" s="62"/>
      <c r="D38" s="63"/>
      <c r="E38" s="17">
        <f t="shared" si="2"/>
        <v>0</v>
      </c>
      <c r="F38" s="59"/>
      <c r="G38" s="66"/>
      <c r="H38" s="66"/>
      <c r="I38" s="67"/>
      <c r="J38" s="3"/>
      <c r="K38" s="27"/>
    </row>
    <row r="39" spans="1:12" x14ac:dyDescent="0.25">
      <c r="A39" s="63"/>
      <c r="B39" s="63"/>
      <c r="C39" s="62"/>
      <c r="D39" s="63"/>
      <c r="E39" s="17">
        <f t="shared" si="2"/>
        <v>0</v>
      </c>
      <c r="F39" s="59"/>
      <c r="G39" s="66"/>
      <c r="H39" s="66"/>
      <c r="I39" s="67"/>
      <c r="J39" s="3"/>
      <c r="K39" s="27"/>
    </row>
    <row r="40" spans="1:12" x14ac:dyDescent="0.25">
      <c r="A40" s="63"/>
      <c r="B40" s="63"/>
      <c r="C40" s="62"/>
      <c r="D40" s="63"/>
      <c r="E40" s="17">
        <f t="shared" si="2"/>
        <v>0</v>
      </c>
      <c r="F40" s="59"/>
      <c r="G40" s="66"/>
      <c r="H40" s="66"/>
      <c r="I40" s="67"/>
      <c r="J40" s="3"/>
      <c r="K40" s="27"/>
    </row>
    <row r="41" spans="1:12" ht="15.75" x14ac:dyDescent="0.25">
      <c r="A41" s="15" t="s">
        <v>67</v>
      </c>
      <c r="B41" s="16">
        <f>SUM(E28:E40)</f>
        <v>290.72000000000003</v>
      </c>
      <c r="C41" s="65">
        <v>0.08</v>
      </c>
      <c r="D41" s="63">
        <v>6</v>
      </c>
      <c r="E41" s="17">
        <f>B41*(D41/12)*C41</f>
        <v>11.628800000000002</v>
      </c>
      <c r="F41" s="60"/>
      <c r="L41" s="38"/>
    </row>
    <row r="42" spans="1:12" x14ac:dyDescent="0.25">
      <c r="A42" s="15" t="s">
        <v>23</v>
      </c>
      <c r="B42" s="15" t="s">
        <v>19</v>
      </c>
      <c r="C42" s="62">
        <v>150</v>
      </c>
      <c r="D42" s="63">
        <v>1</v>
      </c>
      <c r="E42" s="17">
        <f>C42*D42</f>
        <v>150</v>
      </c>
      <c r="F42" s="60"/>
      <c r="L42" s="38"/>
    </row>
    <row r="43" spans="1:12" x14ac:dyDescent="0.25">
      <c r="A43" s="53" t="s">
        <v>24</v>
      </c>
      <c r="B43" s="54"/>
      <c r="C43" s="54"/>
      <c r="D43" s="54"/>
      <c r="E43" s="55">
        <f>SUM(E28:E42)</f>
        <v>452.34880000000004</v>
      </c>
      <c r="F43" s="60"/>
    </row>
    <row r="44" spans="1:12" x14ac:dyDescent="0.25">
      <c r="F44" s="60"/>
      <c r="L44" s="38"/>
    </row>
    <row r="45" spans="1:12" x14ac:dyDescent="0.25">
      <c r="A45" s="40" t="s">
        <v>25</v>
      </c>
      <c r="B45" s="41"/>
      <c r="C45" s="42"/>
      <c r="D45" s="42"/>
      <c r="E45" s="43">
        <f>E24+E43</f>
        <v>808.30266666666682</v>
      </c>
      <c r="F45" s="60"/>
      <c r="L45" s="38"/>
    </row>
    <row r="46" spans="1:12" x14ac:dyDescent="0.25">
      <c r="A46" s="40" t="s">
        <v>26</v>
      </c>
      <c r="B46" s="41"/>
      <c r="C46" s="42"/>
      <c r="D46" s="42"/>
      <c r="E46" s="43">
        <f>(J7*H9)</f>
        <v>1000</v>
      </c>
      <c r="F46" s="60"/>
      <c r="G46" s="3"/>
      <c r="H46" s="3"/>
      <c r="I46" s="3"/>
      <c r="J46" s="3"/>
      <c r="K46" s="27"/>
      <c r="L46" s="38"/>
    </row>
    <row r="47" spans="1:12" x14ac:dyDescent="0.25">
      <c r="A47" s="40" t="s">
        <v>27</v>
      </c>
      <c r="B47" s="45"/>
      <c r="C47" s="46"/>
      <c r="D47" s="46"/>
      <c r="E47" s="47">
        <f>SUM(E46-E45)</f>
        <v>191.69733333333318</v>
      </c>
      <c r="F47" s="69"/>
      <c r="G47" s="3"/>
      <c r="H47" s="3"/>
      <c r="I47" s="3"/>
      <c r="J47" s="3"/>
      <c r="K47" s="27"/>
      <c r="L47" s="38"/>
    </row>
    <row r="48" spans="1:12" x14ac:dyDescent="0.25">
      <c r="F48" s="60"/>
      <c r="G48" s="3"/>
      <c r="H48" s="3"/>
      <c r="I48" s="3"/>
      <c r="J48" s="3"/>
      <c r="K48" s="27"/>
      <c r="L48" s="38"/>
    </row>
    <row r="49" spans="1:12" ht="15.75" x14ac:dyDescent="0.25">
      <c r="A49" s="57" t="s">
        <v>73</v>
      </c>
      <c r="F49" s="18"/>
      <c r="G49" s="3"/>
      <c r="H49" s="3"/>
      <c r="I49" s="3"/>
      <c r="J49" s="3"/>
      <c r="K49" s="27"/>
      <c r="L49" s="38"/>
    </row>
    <row r="50" spans="1:12" x14ac:dyDescent="0.25">
      <c r="B50" s="3"/>
      <c r="C50" s="3"/>
      <c r="D50" s="3"/>
      <c r="E50" s="3"/>
      <c r="F50" s="18"/>
      <c r="G50" s="27"/>
      <c r="H50" s="3"/>
      <c r="I50" s="3"/>
      <c r="J50" s="3"/>
      <c r="K50" s="3"/>
    </row>
    <row r="51" spans="1:12" ht="15.75" x14ac:dyDescent="0.25">
      <c r="A51" s="48" t="s">
        <v>65</v>
      </c>
      <c r="B51" s="3"/>
      <c r="C51" s="3"/>
      <c r="D51" s="3"/>
      <c r="E51" s="3"/>
      <c r="F51" s="27"/>
      <c r="G51" s="3"/>
      <c r="H51" s="3"/>
      <c r="I51" s="3"/>
      <c r="J51" s="3"/>
      <c r="K51" s="3"/>
    </row>
    <row r="52" spans="1:12" x14ac:dyDescent="0.25">
      <c r="A52" s="3"/>
      <c r="B52" s="3"/>
      <c r="C52" s="3"/>
      <c r="D52" s="3"/>
      <c r="E52" s="3"/>
      <c r="F52" s="27"/>
      <c r="G52" s="3"/>
      <c r="H52" s="3"/>
      <c r="I52" s="3"/>
      <c r="J52" s="3"/>
      <c r="K52" s="3"/>
    </row>
    <row r="53" spans="1:12" ht="15.75" x14ac:dyDescent="0.25">
      <c r="A53" s="48" t="s">
        <v>74</v>
      </c>
      <c r="F53" s="18"/>
      <c r="G53" s="39"/>
      <c r="H53" s="39"/>
      <c r="I53" s="39"/>
      <c r="J53" s="39"/>
      <c r="K53" s="39"/>
    </row>
    <row r="54" spans="1:12" x14ac:dyDescent="0.25">
      <c r="A54" s="3"/>
      <c r="F54" s="18"/>
      <c r="G54" s="39"/>
      <c r="H54" s="39"/>
      <c r="I54" s="39"/>
      <c r="J54" s="39"/>
      <c r="K54" s="39"/>
    </row>
    <row r="55" spans="1:12" x14ac:dyDescent="0.25">
      <c r="B55" s="3"/>
      <c r="C55" s="3"/>
      <c r="D55" s="3"/>
      <c r="E55" s="3"/>
      <c r="F55" s="18"/>
      <c r="G55" s="39"/>
      <c r="H55" s="39"/>
      <c r="I55" s="39"/>
      <c r="J55" s="39"/>
      <c r="K55" s="39"/>
    </row>
    <row r="56" spans="1:12" x14ac:dyDescent="0.25">
      <c r="B56" s="3"/>
      <c r="C56" s="3"/>
      <c r="D56" s="3"/>
      <c r="E56" s="3"/>
      <c r="F56" s="44"/>
      <c r="G56" s="3"/>
      <c r="H56" s="3"/>
      <c r="I56" s="3"/>
      <c r="J56" s="3"/>
      <c r="K56" s="3"/>
    </row>
    <row r="57" spans="1:12" x14ac:dyDescent="0.25">
      <c r="F57" s="3"/>
      <c r="G57" s="3"/>
      <c r="H57" s="3"/>
      <c r="I57" s="3"/>
      <c r="J57" s="3"/>
      <c r="K57" s="3"/>
    </row>
    <row r="58" spans="1:12" x14ac:dyDescent="0.25">
      <c r="F58" s="3"/>
      <c r="G58" s="3"/>
      <c r="H58" s="3"/>
      <c r="I58" s="3"/>
      <c r="J58" s="3"/>
      <c r="K58" s="3"/>
    </row>
    <row r="59" spans="1:1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2" x14ac:dyDescent="0.25">
      <c r="B60" s="49"/>
      <c r="C60" s="49"/>
      <c r="D60" s="49"/>
      <c r="E60" s="44"/>
      <c r="G60" s="3"/>
      <c r="H60" s="3"/>
      <c r="I60" s="3"/>
      <c r="J60" s="3"/>
      <c r="K60" s="3"/>
    </row>
    <row r="61" spans="1:12" x14ac:dyDescent="0.25">
      <c r="B61" s="3"/>
      <c r="C61" s="3"/>
      <c r="D61" s="3"/>
      <c r="E61" s="3"/>
      <c r="G61" s="3"/>
      <c r="H61" s="3"/>
      <c r="I61" s="3"/>
      <c r="J61" s="3"/>
      <c r="K61" s="3"/>
    </row>
    <row r="62" spans="1:12" x14ac:dyDescent="0.25">
      <c r="F62" s="3"/>
      <c r="G62" s="3"/>
      <c r="H62" s="3"/>
      <c r="I62" s="3"/>
      <c r="J62" s="3"/>
      <c r="K62" s="3"/>
    </row>
    <row r="63" spans="1:12" x14ac:dyDescent="0.25">
      <c r="F63" s="3"/>
      <c r="G63" s="3"/>
      <c r="H63" s="3"/>
      <c r="I63" s="3"/>
      <c r="J63" s="3"/>
      <c r="K63" s="3"/>
    </row>
    <row r="64" spans="1:12" x14ac:dyDescent="0.25">
      <c r="F64" s="3"/>
      <c r="G64" s="3"/>
      <c r="H64" s="3"/>
      <c r="I64" s="3"/>
      <c r="J64" s="3"/>
      <c r="K64" s="3"/>
    </row>
    <row r="65" spans="6:11" x14ac:dyDescent="0.25">
      <c r="F65" s="44"/>
      <c r="G65" s="3"/>
      <c r="H65" s="3"/>
      <c r="I65" s="3"/>
      <c r="J65" s="3"/>
      <c r="K65" s="3"/>
    </row>
    <row r="66" spans="6:11" x14ac:dyDescent="0.25">
      <c r="F66" s="3"/>
      <c r="G66" s="3"/>
      <c r="H66" s="3"/>
      <c r="I66" s="3"/>
      <c r="J66" s="3"/>
      <c r="K66" s="3"/>
    </row>
    <row r="67" spans="6:11" x14ac:dyDescent="0.25">
      <c r="F67" s="3"/>
      <c r="G67" s="3"/>
      <c r="H67" s="3"/>
      <c r="I67" s="3"/>
      <c r="J67" s="3"/>
      <c r="K67" s="3"/>
    </row>
  </sheetData>
  <pageMargins left="0.7" right="0.7" top="0.75" bottom="0.75" header="0.3" footer="0.3"/>
  <pageSetup scale="71" orientation="landscape" r:id="rId1"/>
  <ignoredErrors>
    <ignoredError sqref="E9 E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D203-DD3F-420C-B511-40C8D10534AC}">
  <sheetPr>
    <pageSetUpPr fitToPage="1"/>
  </sheetPr>
  <dimension ref="A1:L55"/>
  <sheetViews>
    <sheetView workbookViewId="0">
      <selection activeCell="F15" sqref="F15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48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16">
        <v>0.66</v>
      </c>
      <c r="D6" s="15">
        <v>100</v>
      </c>
      <c r="E6" s="17">
        <f t="shared" ref="E6:E16" si="0">(C6*D6)</f>
        <v>66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0.79</v>
      </c>
      <c r="D7" s="15">
        <v>40</v>
      </c>
      <c r="E7" s="17">
        <f t="shared" si="0"/>
        <v>31.6</v>
      </c>
      <c r="F7" s="60"/>
      <c r="G7" s="22" t="s">
        <v>56</v>
      </c>
      <c r="H7" s="7"/>
      <c r="I7" s="23">
        <v>14</v>
      </c>
      <c r="J7" s="24">
        <v>12</v>
      </c>
      <c r="K7" s="23">
        <v>10</v>
      </c>
    </row>
    <row r="8" spans="1:11" x14ac:dyDescent="0.25">
      <c r="A8" s="15" t="s">
        <v>13</v>
      </c>
      <c r="B8" s="15" t="s">
        <v>8</v>
      </c>
      <c r="C8" s="16">
        <v>0.4</v>
      </c>
      <c r="D8" s="15">
        <v>120</v>
      </c>
      <c r="E8" s="17">
        <f t="shared" si="0"/>
        <v>48</v>
      </c>
      <c r="F8" s="60"/>
      <c r="G8" s="35" t="s">
        <v>14</v>
      </c>
      <c r="H8" s="26">
        <v>80</v>
      </c>
      <c r="I8" s="17">
        <f>SUM(I7*H8)-E35</f>
        <v>477.87199999999996</v>
      </c>
      <c r="J8" s="17">
        <f>SUM(J7*H8)-E35</f>
        <v>317.87199999999996</v>
      </c>
      <c r="K8" s="17">
        <f>SUM(K7*H8)-E35</f>
        <v>157.87199999999996</v>
      </c>
    </row>
    <row r="9" spans="1:11" x14ac:dyDescent="0.25">
      <c r="A9" s="15" t="s">
        <v>15</v>
      </c>
      <c r="B9" s="15" t="s">
        <v>16</v>
      </c>
      <c r="C9" s="16">
        <v>65</v>
      </c>
      <c r="D9" s="15">
        <v>1.5</v>
      </c>
      <c r="E9" s="17">
        <f>(C9*D9)/3</f>
        <v>32.5</v>
      </c>
      <c r="F9" s="60"/>
      <c r="G9" s="35" t="s">
        <v>17</v>
      </c>
      <c r="H9" s="26">
        <v>60</v>
      </c>
      <c r="I9" s="17">
        <f>SUM(I7*H9)-E35</f>
        <v>197.87199999999996</v>
      </c>
      <c r="J9" s="17">
        <f>SUM(J7*H9)-E35</f>
        <v>77.871999999999957</v>
      </c>
      <c r="K9" s="17">
        <f>SUM(K7*H9)-E35</f>
        <v>-42.128000000000043</v>
      </c>
    </row>
    <row r="10" spans="1:11" x14ac:dyDescent="0.25">
      <c r="A10" s="15" t="s">
        <v>53</v>
      </c>
      <c r="B10" s="15" t="s">
        <v>8</v>
      </c>
      <c r="C10" s="16">
        <v>0.65</v>
      </c>
      <c r="D10" s="15">
        <v>10</v>
      </c>
      <c r="E10" s="17">
        <f t="shared" si="0"/>
        <v>6.5</v>
      </c>
      <c r="F10" s="60"/>
      <c r="G10" s="35" t="s">
        <v>18</v>
      </c>
      <c r="H10" s="26">
        <v>40</v>
      </c>
      <c r="I10" s="17">
        <f>SUM(I7*H10)-E35</f>
        <v>-82.128000000000043</v>
      </c>
      <c r="J10" s="17">
        <f>SUM(J7*H10)-E35</f>
        <v>-162.12800000000004</v>
      </c>
      <c r="K10" s="17">
        <f>SUM(K7*H10)-E35</f>
        <v>-242.12800000000004</v>
      </c>
    </row>
    <row r="11" spans="1:11" x14ac:dyDescent="0.25">
      <c r="A11" s="15" t="s">
        <v>32</v>
      </c>
      <c r="B11" s="15" t="s">
        <v>33</v>
      </c>
      <c r="C11" s="16">
        <v>12</v>
      </c>
      <c r="D11" s="15">
        <v>1</v>
      </c>
      <c r="E11" s="17">
        <f t="shared" si="0"/>
        <v>12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29</v>
      </c>
      <c r="B12" s="15" t="s">
        <v>34</v>
      </c>
      <c r="C12" s="16">
        <v>1.7</v>
      </c>
      <c r="D12" s="15">
        <v>25</v>
      </c>
      <c r="E12" s="17">
        <f t="shared" si="0"/>
        <v>42.5</v>
      </c>
      <c r="F12" s="60"/>
      <c r="H12" s="28" t="s">
        <v>54</v>
      </c>
    </row>
    <row r="13" spans="1:11" x14ac:dyDescent="0.25">
      <c r="A13" s="15" t="s">
        <v>71</v>
      </c>
      <c r="B13" s="15" t="s">
        <v>30</v>
      </c>
      <c r="C13" s="16">
        <v>13.8</v>
      </c>
      <c r="D13" s="15">
        <v>2</v>
      </c>
      <c r="E13" s="17">
        <f t="shared" si="0"/>
        <v>27.6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39</v>
      </c>
      <c r="B14" s="15" t="s">
        <v>58</v>
      </c>
      <c r="C14" s="16">
        <v>2.75</v>
      </c>
      <c r="D14" s="15">
        <v>1</v>
      </c>
      <c r="E14" s="17">
        <f t="shared" si="0"/>
        <v>2.75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72</v>
      </c>
      <c r="B15" s="15" t="s">
        <v>31</v>
      </c>
      <c r="C15" s="16">
        <v>2.3199999999999998</v>
      </c>
      <c r="D15" s="15">
        <v>1.5</v>
      </c>
      <c r="E15" s="17">
        <f t="shared" si="0"/>
        <v>3.4799999999999995</v>
      </c>
      <c r="F15" s="61"/>
      <c r="G15" s="31" t="s">
        <v>70</v>
      </c>
      <c r="H15" s="32"/>
      <c r="I15" s="33">
        <v>14</v>
      </c>
      <c r="J15" s="34">
        <v>12</v>
      </c>
      <c r="K15" s="33">
        <v>10</v>
      </c>
    </row>
    <row r="16" spans="1:11" x14ac:dyDescent="0.25">
      <c r="A16" s="15" t="s">
        <v>76</v>
      </c>
      <c r="B16" s="15" t="s">
        <v>31</v>
      </c>
      <c r="C16" s="15">
        <v>1.4</v>
      </c>
      <c r="D16" s="15">
        <v>4</v>
      </c>
      <c r="E16" s="17">
        <f t="shared" si="0"/>
        <v>5.6</v>
      </c>
      <c r="F16" s="60"/>
      <c r="G16" s="25" t="s">
        <v>14</v>
      </c>
      <c r="H16" s="35">
        <v>80</v>
      </c>
      <c r="I16" s="16">
        <f>I8/$H$8</f>
        <v>5.9733999999999998</v>
      </c>
      <c r="J16" s="16">
        <f>J8/$H$8</f>
        <v>3.9733999999999994</v>
      </c>
      <c r="K16" s="16">
        <f>K8/$H$8</f>
        <v>1.9733999999999994</v>
      </c>
    </row>
    <row r="17" spans="1:12" ht="15.75" x14ac:dyDescent="0.25">
      <c r="A17" s="15" t="s">
        <v>42</v>
      </c>
      <c r="B17" s="16">
        <f>SUM(E6:E16)</f>
        <v>278.53000000000003</v>
      </c>
      <c r="C17" s="50">
        <v>0.08</v>
      </c>
      <c r="D17" s="15">
        <v>6</v>
      </c>
      <c r="E17" s="17">
        <f>B17*(D17/12)*C17</f>
        <v>11.141200000000001</v>
      </c>
      <c r="F17" s="60"/>
      <c r="G17" s="25" t="s">
        <v>17</v>
      </c>
      <c r="H17" s="35">
        <v>60</v>
      </c>
      <c r="I17" s="16">
        <f>I9/$H$9</f>
        <v>3.2978666666666658</v>
      </c>
      <c r="J17" s="16">
        <f>J9/$H$9</f>
        <v>1.2978666666666661</v>
      </c>
      <c r="K17" s="16">
        <f>K9/$H$9</f>
        <v>-0.70213333333333405</v>
      </c>
    </row>
    <row r="18" spans="1:12" x14ac:dyDescent="0.25">
      <c r="A18" s="53" t="s">
        <v>21</v>
      </c>
      <c r="B18" s="54"/>
      <c r="C18" s="54"/>
      <c r="D18" s="54"/>
      <c r="E18" s="55">
        <f>SUM(E6:E17)</f>
        <v>289.67120000000006</v>
      </c>
      <c r="F18" s="60"/>
      <c r="G18" s="25" t="s">
        <v>18</v>
      </c>
      <c r="H18" s="35">
        <v>40</v>
      </c>
      <c r="I18" s="16">
        <f>I10/$H$10</f>
        <v>-2.0532000000000012</v>
      </c>
      <c r="J18" s="16">
        <f>J10/$H$10</f>
        <v>-4.0532000000000012</v>
      </c>
      <c r="K18" s="16">
        <f>K10/$H$10</f>
        <v>-6.0532000000000012</v>
      </c>
    </row>
    <row r="19" spans="1:12" x14ac:dyDescent="0.25">
      <c r="F19" s="60"/>
    </row>
    <row r="20" spans="1:12" x14ac:dyDescent="0.25">
      <c r="A20" s="7" t="s">
        <v>78</v>
      </c>
      <c r="B20" s="12"/>
      <c r="C20" s="12"/>
      <c r="D20" s="12"/>
      <c r="E20" s="12"/>
      <c r="F20" s="60"/>
      <c r="G20" s="36" t="s">
        <v>20</v>
      </c>
      <c r="H20" s="32"/>
      <c r="I20" s="32"/>
    </row>
    <row r="21" spans="1:12" x14ac:dyDescent="0.25">
      <c r="A21" s="51" t="s">
        <v>2</v>
      </c>
      <c r="B21" s="51" t="s">
        <v>3</v>
      </c>
      <c r="C21" s="51" t="s">
        <v>4</v>
      </c>
      <c r="D21" s="51" t="s">
        <v>5</v>
      </c>
      <c r="E21" s="52" t="s">
        <v>6</v>
      </c>
      <c r="F21" s="60"/>
      <c r="G21" s="31" t="s">
        <v>70</v>
      </c>
      <c r="H21" s="32"/>
      <c r="I21" s="37"/>
      <c r="K21" s="27"/>
    </row>
    <row r="22" spans="1:12" x14ac:dyDescent="0.25">
      <c r="A22" s="15" t="s">
        <v>35</v>
      </c>
      <c r="B22" s="15" t="s">
        <v>22</v>
      </c>
      <c r="C22" s="16">
        <v>9.5500000000000007</v>
      </c>
      <c r="D22" s="15">
        <v>2</v>
      </c>
      <c r="E22" s="17">
        <f>C22*D22</f>
        <v>19.100000000000001</v>
      </c>
      <c r="F22" s="68"/>
      <c r="G22" s="25" t="s">
        <v>14</v>
      </c>
      <c r="H22" s="35">
        <v>80</v>
      </c>
      <c r="I22" s="16">
        <f>$E$35/H8</f>
        <v>8.0266000000000002</v>
      </c>
      <c r="K22" s="27"/>
    </row>
    <row r="23" spans="1:12" x14ac:dyDescent="0.25">
      <c r="A23" s="15" t="s">
        <v>36</v>
      </c>
      <c r="B23" s="15" t="s">
        <v>22</v>
      </c>
      <c r="C23" s="16">
        <v>19.47</v>
      </c>
      <c r="D23" s="15">
        <v>1</v>
      </c>
      <c r="E23" s="17">
        <f>C23*D23</f>
        <v>19.47</v>
      </c>
      <c r="F23" s="68"/>
      <c r="G23" s="25" t="s">
        <v>17</v>
      </c>
      <c r="H23" s="35">
        <v>60</v>
      </c>
      <c r="I23" s="16">
        <f>$E$35/H9</f>
        <v>10.702133333333334</v>
      </c>
      <c r="J23" s="3"/>
      <c r="K23" s="27"/>
    </row>
    <row r="24" spans="1:12" x14ac:dyDescent="0.25">
      <c r="A24" s="15" t="s">
        <v>37</v>
      </c>
      <c r="B24" s="15" t="s">
        <v>22</v>
      </c>
      <c r="C24" s="16">
        <v>11.2</v>
      </c>
      <c r="D24" s="15">
        <v>1</v>
      </c>
      <c r="E24" s="17">
        <f t="shared" ref="E24:E25" si="1">C24*D24</f>
        <v>11.2</v>
      </c>
      <c r="F24" s="58"/>
      <c r="G24" s="25" t="s">
        <v>18</v>
      </c>
      <c r="H24" s="35">
        <v>40</v>
      </c>
      <c r="I24" s="16">
        <f>$E$35/H10</f>
        <v>16.0532</v>
      </c>
      <c r="J24" s="3"/>
      <c r="K24" s="27"/>
    </row>
    <row r="25" spans="1:12" x14ac:dyDescent="0.25">
      <c r="A25" s="15" t="s">
        <v>38</v>
      </c>
      <c r="B25" s="15" t="s">
        <v>19</v>
      </c>
      <c r="C25" s="16">
        <v>10.5</v>
      </c>
      <c r="D25" s="15">
        <v>2</v>
      </c>
      <c r="E25" s="17">
        <f t="shared" si="1"/>
        <v>21</v>
      </c>
      <c r="F25" s="59"/>
    </row>
    <row r="26" spans="1:12" x14ac:dyDescent="0.25">
      <c r="A26" s="15" t="s">
        <v>59</v>
      </c>
      <c r="B26" s="15" t="s">
        <v>19</v>
      </c>
      <c r="C26" s="16">
        <v>12</v>
      </c>
      <c r="D26" s="15">
        <v>2</v>
      </c>
      <c r="E26" s="17">
        <f>C26*D26</f>
        <v>24</v>
      </c>
      <c r="F26" s="60"/>
      <c r="L26" s="38"/>
    </row>
    <row r="27" spans="1:12" x14ac:dyDescent="0.25">
      <c r="A27" s="15" t="s">
        <v>79</v>
      </c>
      <c r="B27" s="15" t="s">
        <v>19</v>
      </c>
      <c r="C27" s="16">
        <v>10</v>
      </c>
      <c r="D27" s="15">
        <v>2</v>
      </c>
      <c r="E27" s="17">
        <f>C27*D27</f>
        <v>20</v>
      </c>
      <c r="F27" s="60"/>
      <c r="L27" s="38"/>
    </row>
    <row r="28" spans="1:12" x14ac:dyDescent="0.25">
      <c r="A28" s="15" t="s">
        <v>90</v>
      </c>
      <c r="B28" s="15" t="s">
        <v>19</v>
      </c>
      <c r="C28" s="16">
        <v>9</v>
      </c>
      <c r="D28" s="15">
        <v>2</v>
      </c>
      <c r="E28" s="17">
        <f>C28*D28</f>
        <v>18</v>
      </c>
      <c r="F28" s="60"/>
      <c r="L28" s="38"/>
    </row>
    <row r="29" spans="1:12" x14ac:dyDescent="0.25">
      <c r="A29" s="15" t="s">
        <v>61</v>
      </c>
      <c r="B29" s="15" t="s">
        <v>19</v>
      </c>
      <c r="C29" s="16">
        <v>20.95</v>
      </c>
      <c r="D29" s="15">
        <v>2</v>
      </c>
      <c r="E29" s="17">
        <f>C29*D29</f>
        <v>41.9</v>
      </c>
      <c r="F29" s="60"/>
      <c r="L29" s="38"/>
    </row>
    <row r="30" spans="1:12" x14ac:dyDescent="0.25">
      <c r="A30" s="15" t="s">
        <v>92</v>
      </c>
      <c r="B30" s="15" t="s">
        <v>19</v>
      </c>
      <c r="C30" s="16">
        <v>10</v>
      </c>
      <c r="D30" s="15">
        <v>2</v>
      </c>
      <c r="E30" s="17">
        <f>C30*D30</f>
        <v>20</v>
      </c>
      <c r="F30" s="60"/>
      <c r="L30" s="38"/>
    </row>
    <row r="31" spans="1:12" ht="15.75" x14ac:dyDescent="0.25">
      <c r="A31" s="15" t="s">
        <v>43</v>
      </c>
      <c r="B31" s="16">
        <f>SUM(E22:E30)</f>
        <v>194.67</v>
      </c>
      <c r="C31" s="56">
        <v>0.08</v>
      </c>
      <c r="D31" s="15">
        <v>6</v>
      </c>
      <c r="E31" s="17">
        <f>B31*(D31/12)*C31</f>
        <v>7.7867999999999995</v>
      </c>
      <c r="F31" s="60"/>
    </row>
    <row r="32" spans="1:12" x14ac:dyDescent="0.25">
      <c r="A32" s="15" t="s">
        <v>23</v>
      </c>
      <c r="B32" s="15" t="s">
        <v>19</v>
      </c>
      <c r="C32" s="16">
        <v>150</v>
      </c>
      <c r="D32" s="15">
        <v>1</v>
      </c>
      <c r="E32" s="17">
        <f>C32*D32</f>
        <v>150</v>
      </c>
      <c r="F32" s="60"/>
      <c r="L32" s="38"/>
    </row>
    <row r="33" spans="1:12" x14ac:dyDescent="0.25">
      <c r="A33" s="53" t="s">
        <v>24</v>
      </c>
      <c r="B33" s="54"/>
      <c r="C33" s="54"/>
      <c r="D33" s="54"/>
      <c r="E33" s="55">
        <f>SUM(E22:E32)</f>
        <v>352.45679999999999</v>
      </c>
      <c r="F33" s="18"/>
      <c r="L33" s="38"/>
    </row>
    <row r="34" spans="1:12" x14ac:dyDescent="0.25">
      <c r="F34" s="18"/>
      <c r="G34" s="3"/>
      <c r="H34" s="3"/>
      <c r="I34" s="3"/>
      <c r="J34" s="3"/>
      <c r="K34" s="27"/>
      <c r="L34" s="38"/>
    </row>
    <row r="35" spans="1:12" x14ac:dyDescent="0.25">
      <c r="A35" s="40" t="s">
        <v>25</v>
      </c>
      <c r="B35" s="41"/>
      <c r="C35" s="42"/>
      <c r="D35" s="42"/>
      <c r="E35" s="43">
        <f>E18+E33</f>
        <v>642.12800000000004</v>
      </c>
      <c r="F35" s="38"/>
      <c r="G35" s="3"/>
      <c r="H35" s="3"/>
      <c r="I35" s="3"/>
      <c r="J35" s="3"/>
      <c r="K35" s="27"/>
      <c r="L35" s="38"/>
    </row>
    <row r="36" spans="1:12" x14ac:dyDescent="0.25">
      <c r="A36" s="40" t="s">
        <v>26</v>
      </c>
      <c r="B36" s="41"/>
      <c r="C36" s="42"/>
      <c r="D36" s="42"/>
      <c r="E36" s="43">
        <f>(J7*H9)</f>
        <v>720</v>
      </c>
      <c r="F36" s="18"/>
      <c r="G36" s="3"/>
      <c r="H36" s="3"/>
      <c r="I36" s="3"/>
      <c r="J36" s="3"/>
      <c r="K36" s="27"/>
      <c r="L36" s="38"/>
    </row>
    <row r="37" spans="1:12" x14ac:dyDescent="0.25">
      <c r="A37" s="40" t="s">
        <v>27</v>
      </c>
      <c r="B37" s="45"/>
      <c r="C37" s="46"/>
      <c r="D37" s="46"/>
      <c r="E37" s="47">
        <f>SUM(E36-E35)</f>
        <v>77.871999999999957</v>
      </c>
      <c r="F37" s="18"/>
      <c r="G37" s="3"/>
      <c r="H37" s="3"/>
      <c r="I37" s="3"/>
      <c r="J37" s="3"/>
      <c r="K37" s="27"/>
      <c r="L37" s="38"/>
    </row>
    <row r="38" spans="1:12" x14ac:dyDescent="0.25">
      <c r="F38" s="18"/>
      <c r="G38" s="27"/>
      <c r="H38" s="3"/>
      <c r="I38" s="3"/>
      <c r="J38" s="3"/>
      <c r="K38" s="3"/>
    </row>
    <row r="39" spans="1:12" x14ac:dyDescent="0.25">
      <c r="F39" s="27"/>
      <c r="G39" s="3"/>
      <c r="H39" s="3"/>
      <c r="I39" s="3"/>
      <c r="J39" s="3"/>
      <c r="K39" s="3"/>
    </row>
    <row r="40" spans="1:12" ht="15.75" x14ac:dyDescent="0.25">
      <c r="A40" s="48" t="s">
        <v>41</v>
      </c>
      <c r="F40" s="27"/>
      <c r="G40" s="3"/>
      <c r="H40" s="3"/>
      <c r="I40" s="3"/>
      <c r="J40" s="3"/>
      <c r="K40" s="3"/>
    </row>
    <row r="41" spans="1:12" x14ac:dyDescent="0.25">
      <c r="A41" s="3"/>
      <c r="B41" s="3"/>
      <c r="C41" s="3"/>
      <c r="D41" s="3"/>
      <c r="E41" s="3"/>
      <c r="F41" s="18"/>
      <c r="G41" s="39"/>
      <c r="H41" s="39"/>
      <c r="I41" s="39"/>
      <c r="J41" s="39"/>
      <c r="K41" s="39"/>
    </row>
    <row r="42" spans="1:12" ht="15.75" x14ac:dyDescent="0.25">
      <c r="A42" s="48" t="s">
        <v>44</v>
      </c>
      <c r="B42" s="3"/>
      <c r="C42" s="3"/>
      <c r="D42" s="3"/>
      <c r="E42" s="3"/>
      <c r="F42" s="18"/>
      <c r="G42" s="39"/>
      <c r="H42" s="39"/>
      <c r="I42" s="39"/>
      <c r="J42" s="39"/>
      <c r="K42" s="39"/>
    </row>
    <row r="43" spans="1:12" x14ac:dyDescent="0.25">
      <c r="B43" s="3"/>
      <c r="C43" s="3"/>
      <c r="D43" s="3"/>
      <c r="E43" s="3"/>
      <c r="F43" s="18"/>
      <c r="G43" s="39"/>
      <c r="H43" s="39"/>
      <c r="I43" s="39"/>
      <c r="J43" s="39"/>
      <c r="K43" s="39"/>
    </row>
    <row r="44" spans="1:12" ht="15.75" x14ac:dyDescent="0.25">
      <c r="A44" s="48"/>
      <c r="F44" s="44"/>
      <c r="G44" s="3"/>
      <c r="H44" s="3"/>
      <c r="I44" s="3"/>
      <c r="J44" s="3"/>
      <c r="K44" s="3"/>
    </row>
    <row r="45" spans="1:12" x14ac:dyDescent="0.25">
      <c r="A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5">
      <c r="B51" s="49"/>
      <c r="C51" s="49"/>
      <c r="D51" s="49"/>
      <c r="E51" s="44"/>
      <c r="F51" s="3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5">
      <c r="F53" s="44"/>
      <c r="G53" s="3"/>
      <c r="H53" s="3"/>
      <c r="I53" s="3"/>
      <c r="J53" s="3"/>
      <c r="K53" s="3"/>
    </row>
    <row r="54" spans="2:11" x14ac:dyDescent="0.25">
      <c r="F54" s="3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</sheetData>
  <pageMargins left="0.7" right="0.7" top="0.75" bottom="0.75" header="0.3" footer="0.3"/>
  <pageSetup scale="71" orientation="landscape" r:id="rId1"/>
  <ignoredErrors>
    <ignoredError sqref="E9 E3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5EF5F-F978-4EB7-81D6-F0DCFA9011C7}">
  <sheetPr>
    <pageSetUpPr fitToPage="1"/>
  </sheetPr>
  <dimension ref="A1:L65"/>
  <sheetViews>
    <sheetView workbookViewId="0">
      <selection activeCell="B1" sqref="B1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" style="4" customWidth="1"/>
    <col min="9" max="16384" width="9.140625" style="4"/>
  </cols>
  <sheetData>
    <row r="1" spans="1:11" ht="15.75" x14ac:dyDescent="0.25">
      <c r="A1" s="1" t="s">
        <v>48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62">
        <v>0.66</v>
      </c>
      <c r="D6" s="63">
        <v>100</v>
      </c>
      <c r="E6" s="17">
        <f t="shared" ref="E6:E22" si="0">(C6*D6)</f>
        <v>66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62">
        <v>0.79</v>
      </c>
      <c r="D7" s="63">
        <v>40</v>
      </c>
      <c r="E7" s="17">
        <f t="shared" si="0"/>
        <v>31.6</v>
      </c>
      <c r="F7" s="60"/>
      <c r="G7" s="22" t="s">
        <v>56</v>
      </c>
      <c r="H7" s="7"/>
      <c r="I7" s="71">
        <v>14</v>
      </c>
      <c r="J7" s="72">
        <v>12</v>
      </c>
      <c r="K7" s="71">
        <v>10</v>
      </c>
    </row>
    <row r="8" spans="1:11" x14ac:dyDescent="0.25">
      <c r="A8" s="15" t="s">
        <v>13</v>
      </c>
      <c r="B8" s="15" t="s">
        <v>8</v>
      </c>
      <c r="C8" s="62">
        <v>0.4</v>
      </c>
      <c r="D8" s="63">
        <v>120</v>
      </c>
      <c r="E8" s="17">
        <f t="shared" si="0"/>
        <v>48</v>
      </c>
      <c r="F8" s="60"/>
      <c r="G8" s="35" t="s">
        <v>14</v>
      </c>
      <c r="H8" s="70">
        <v>80</v>
      </c>
      <c r="I8" s="17">
        <f>SUM(I7*H8)-E45</f>
        <v>477.87199999999996</v>
      </c>
      <c r="J8" s="17">
        <f>SUM(J7*H8)-E45</f>
        <v>317.87199999999996</v>
      </c>
      <c r="K8" s="17">
        <f>SUM(K7*H8)-E45</f>
        <v>157.87199999999996</v>
      </c>
    </row>
    <row r="9" spans="1:11" x14ac:dyDescent="0.25">
      <c r="A9" s="15" t="s">
        <v>15</v>
      </c>
      <c r="B9" s="15" t="s">
        <v>16</v>
      </c>
      <c r="C9" s="62">
        <v>65</v>
      </c>
      <c r="D9" s="63">
        <v>1.5</v>
      </c>
      <c r="E9" s="17">
        <f>(C9*D9)/3</f>
        <v>32.5</v>
      </c>
      <c r="F9" s="60"/>
      <c r="G9" s="35" t="s">
        <v>17</v>
      </c>
      <c r="H9" s="70">
        <v>60</v>
      </c>
      <c r="I9" s="17">
        <f>SUM(I7*H9)-E45</f>
        <v>197.87199999999996</v>
      </c>
      <c r="J9" s="17">
        <f>SUM(J7*H9)-E45</f>
        <v>77.871999999999957</v>
      </c>
      <c r="K9" s="17">
        <f>SUM(K7*H9)-E45</f>
        <v>-42.128000000000043</v>
      </c>
    </row>
    <row r="10" spans="1:11" x14ac:dyDescent="0.25">
      <c r="A10" s="15" t="s">
        <v>53</v>
      </c>
      <c r="B10" s="15" t="s">
        <v>8</v>
      </c>
      <c r="C10" s="62">
        <v>0.65</v>
      </c>
      <c r="D10" s="63">
        <v>10</v>
      </c>
      <c r="E10" s="17">
        <f t="shared" si="0"/>
        <v>6.5</v>
      </c>
      <c r="F10" s="60"/>
      <c r="G10" s="35" t="s">
        <v>18</v>
      </c>
      <c r="H10" s="70">
        <v>40</v>
      </c>
      <c r="I10" s="17">
        <f>SUM(I7*H10)-E45</f>
        <v>-82.128000000000043</v>
      </c>
      <c r="J10" s="17">
        <f>SUM(J7*H10)-E45</f>
        <v>-162.12800000000004</v>
      </c>
      <c r="K10" s="17">
        <f>SUM(K7*H10)-E45</f>
        <v>-242.12800000000004</v>
      </c>
    </row>
    <row r="11" spans="1:11" x14ac:dyDescent="0.25">
      <c r="A11" s="15" t="s">
        <v>32</v>
      </c>
      <c r="B11" s="15" t="s">
        <v>33</v>
      </c>
      <c r="C11" s="62">
        <v>12</v>
      </c>
      <c r="D11" s="63">
        <v>1</v>
      </c>
      <c r="E11" s="17">
        <f t="shared" si="0"/>
        <v>12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29</v>
      </c>
      <c r="B12" s="15" t="s">
        <v>34</v>
      </c>
      <c r="C12" s="62">
        <v>1.7</v>
      </c>
      <c r="D12" s="63">
        <v>25</v>
      </c>
      <c r="E12" s="17">
        <f t="shared" si="0"/>
        <v>42.5</v>
      </c>
      <c r="F12" s="60"/>
      <c r="H12" s="28" t="s">
        <v>54</v>
      </c>
    </row>
    <row r="13" spans="1:11" x14ac:dyDescent="0.25">
      <c r="A13" s="15" t="s">
        <v>71</v>
      </c>
      <c r="B13" s="15" t="s">
        <v>30</v>
      </c>
      <c r="C13" s="62">
        <v>13.8</v>
      </c>
      <c r="D13" s="63">
        <v>2</v>
      </c>
      <c r="E13" s="17">
        <f t="shared" si="0"/>
        <v>27.6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39</v>
      </c>
      <c r="B14" s="15" t="s">
        <v>58</v>
      </c>
      <c r="C14" s="62">
        <v>2.75</v>
      </c>
      <c r="D14" s="63">
        <v>1</v>
      </c>
      <c r="E14" s="17">
        <f t="shared" si="0"/>
        <v>2.75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72</v>
      </c>
      <c r="B15" s="15" t="s">
        <v>31</v>
      </c>
      <c r="C15" s="62">
        <v>2.3199999999999998</v>
      </c>
      <c r="D15" s="63">
        <v>1.5</v>
      </c>
      <c r="E15" s="17">
        <f t="shared" si="0"/>
        <v>3.4799999999999995</v>
      </c>
      <c r="F15" s="61"/>
      <c r="G15" s="31" t="s">
        <v>70</v>
      </c>
      <c r="H15" s="32"/>
      <c r="I15" s="71">
        <v>14</v>
      </c>
      <c r="J15" s="72">
        <v>12</v>
      </c>
      <c r="K15" s="71">
        <v>10</v>
      </c>
    </row>
    <row r="16" spans="1:11" x14ac:dyDescent="0.25">
      <c r="A16" s="15" t="s">
        <v>76</v>
      </c>
      <c r="B16" s="15" t="s">
        <v>31</v>
      </c>
      <c r="C16" s="63">
        <v>1.4</v>
      </c>
      <c r="D16" s="63">
        <v>4</v>
      </c>
      <c r="E16" s="17">
        <f t="shared" si="0"/>
        <v>5.6</v>
      </c>
      <c r="F16" s="60"/>
      <c r="G16" s="25" t="s">
        <v>14</v>
      </c>
      <c r="H16" s="73">
        <v>80</v>
      </c>
      <c r="I16" s="16">
        <f>I8/$H$8</f>
        <v>5.9733999999999998</v>
      </c>
      <c r="J16" s="16">
        <f>J8/$H$8</f>
        <v>3.9733999999999994</v>
      </c>
      <c r="K16" s="16">
        <f>K8/$H$8</f>
        <v>1.9733999999999994</v>
      </c>
    </row>
    <row r="17" spans="1:12" x14ac:dyDescent="0.25">
      <c r="A17" s="63"/>
      <c r="B17" s="63"/>
      <c r="C17" s="63"/>
      <c r="D17" s="63"/>
      <c r="E17" s="17">
        <f t="shared" si="0"/>
        <v>0</v>
      </c>
      <c r="F17" s="60"/>
      <c r="G17" s="25" t="s">
        <v>17</v>
      </c>
      <c r="H17" s="73">
        <v>60</v>
      </c>
      <c r="I17" s="16">
        <f>I9/$H$9</f>
        <v>3.2978666666666658</v>
      </c>
      <c r="J17" s="16">
        <f>J9/$H$9</f>
        <v>1.2978666666666661</v>
      </c>
      <c r="K17" s="16">
        <f>K9/$H$9</f>
        <v>-0.70213333333333405</v>
      </c>
    </row>
    <row r="18" spans="1:12" x14ac:dyDescent="0.25">
      <c r="A18" s="63"/>
      <c r="B18" s="63"/>
      <c r="C18" s="63"/>
      <c r="D18" s="63"/>
      <c r="E18" s="17">
        <f t="shared" si="0"/>
        <v>0</v>
      </c>
      <c r="F18" s="60"/>
      <c r="G18" s="25" t="s">
        <v>18</v>
      </c>
      <c r="H18" s="73">
        <v>40</v>
      </c>
      <c r="I18" s="16">
        <f>I10/$H$10</f>
        <v>-2.0532000000000012</v>
      </c>
      <c r="J18" s="16">
        <f>J10/$H$10</f>
        <v>-4.0532000000000012</v>
      </c>
      <c r="K18" s="16">
        <f>K10/$H$10</f>
        <v>-6.0532000000000012</v>
      </c>
    </row>
    <row r="19" spans="1:12" x14ac:dyDescent="0.25">
      <c r="A19" s="63"/>
      <c r="B19" s="63"/>
      <c r="C19" s="63"/>
      <c r="D19" s="63"/>
      <c r="E19" s="17">
        <f t="shared" si="0"/>
        <v>0</v>
      </c>
      <c r="F19" s="60"/>
    </row>
    <row r="20" spans="1:12" x14ac:dyDescent="0.25">
      <c r="A20" s="63"/>
      <c r="B20" s="63"/>
      <c r="C20" s="63"/>
      <c r="D20" s="63"/>
      <c r="E20" s="17">
        <f t="shared" si="0"/>
        <v>0</v>
      </c>
      <c r="F20" s="60"/>
      <c r="G20" s="36" t="s">
        <v>20</v>
      </c>
      <c r="H20" s="32"/>
      <c r="I20" s="32"/>
    </row>
    <row r="21" spans="1:12" x14ac:dyDescent="0.25">
      <c r="A21" s="63"/>
      <c r="B21" s="63"/>
      <c r="C21" s="63"/>
      <c r="D21" s="63"/>
      <c r="E21" s="17">
        <f t="shared" si="0"/>
        <v>0</v>
      </c>
      <c r="F21" s="60"/>
      <c r="G21" s="31" t="s">
        <v>70</v>
      </c>
      <c r="H21" s="32"/>
      <c r="I21" s="37"/>
      <c r="K21" s="27"/>
    </row>
    <row r="22" spans="1:12" x14ac:dyDescent="0.25">
      <c r="A22" s="63"/>
      <c r="B22" s="63"/>
      <c r="C22" s="63"/>
      <c r="D22" s="63"/>
      <c r="E22" s="17">
        <f t="shared" si="0"/>
        <v>0</v>
      </c>
      <c r="F22" s="60"/>
      <c r="G22" s="25" t="s">
        <v>14</v>
      </c>
      <c r="H22" s="73">
        <v>80</v>
      </c>
      <c r="I22" s="16">
        <f>$E$45/H8</f>
        <v>8.0266000000000002</v>
      </c>
      <c r="K22" s="27"/>
    </row>
    <row r="23" spans="1:12" ht="15.75" x14ac:dyDescent="0.25">
      <c r="A23" s="15" t="s">
        <v>42</v>
      </c>
      <c r="B23" s="16">
        <f>SUM(E6:E16)</f>
        <v>278.53000000000003</v>
      </c>
      <c r="C23" s="64">
        <v>0.08</v>
      </c>
      <c r="D23" s="63">
        <v>6</v>
      </c>
      <c r="E23" s="17">
        <f>B23*(D23/12)*C23</f>
        <v>11.141200000000001</v>
      </c>
      <c r="F23" s="60"/>
      <c r="G23" s="25" t="s">
        <v>17</v>
      </c>
      <c r="H23" s="73">
        <v>60</v>
      </c>
      <c r="I23" s="16">
        <f>$E$45/H9</f>
        <v>10.702133333333334</v>
      </c>
      <c r="J23" s="3"/>
      <c r="K23" s="27"/>
    </row>
    <row r="24" spans="1:12" x14ac:dyDescent="0.25">
      <c r="A24" s="53" t="s">
        <v>21</v>
      </c>
      <c r="B24" s="54"/>
      <c r="C24" s="54"/>
      <c r="D24" s="54"/>
      <c r="E24" s="55">
        <f>SUM(E6:E23)</f>
        <v>289.67120000000006</v>
      </c>
      <c r="F24" s="60"/>
      <c r="G24" s="25" t="s">
        <v>18</v>
      </c>
      <c r="H24" s="73">
        <v>40</v>
      </c>
      <c r="I24" s="16">
        <f>$E$45/H10</f>
        <v>16.0532</v>
      </c>
      <c r="J24" s="3"/>
      <c r="K24" s="27"/>
    </row>
    <row r="25" spans="1:12" x14ac:dyDescent="0.25">
      <c r="F25" s="60"/>
    </row>
    <row r="26" spans="1:12" x14ac:dyDescent="0.25">
      <c r="A26" s="7" t="s">
        <v>78</v>
      </c>
      <c r="B26" s="12"/>
      <c r="C26" s="12"/>
      <c r="D26" s="12"/>
      <c r="E26" s="12"/>
      <c r="F26" s="60"/>
    </row>
    <row r="27" spans="1:12" x14ac:dyDescent="0.25">
      <c r="A27" s="51" t="s">
        <v>2</v>
      </c>
      <c r="B27" s="51" t="s">
        <v>3</v>
      </c>
      <c r="C27" s="51" t="s">
        <v>4</v>
      </c>
      <c r="D27" s="51" t="s">
        <v>5</v>
      </c>
      <c r="E27" s="52" t="s">
        <v>6</v>
      </c>
      <c r="F27" s="60"/>
    </row>
    <row r="28" spans="1:12" x14ac:dyDescent="0.25">
      <c r="A28" s="15" t="s">
        <v>35</v>
      </c>
      <c r="B28" s="15" t="s">
        <v>22</v>
      </c>
      <c r="C28" s="62">
        <v>9.5500000000000007</v>
      </c>
      <c r="D28" s="63">
        <v>2</v>
      </c>
      <c r="E28" s="17">
        <f>C28*D28</f>
        <v>19.100000000000001</v>
      </c>
      <c r="F28" s="68"/>
    </row>
    <row r="29" spans="1:12" x14ac:dyDescent="0.25">
      <c r="A29" s="15" t="s">
        <v>36</v>
      </c>
      <c r="B29" s="15" t="s">
        <v>22</v>
      </c>
      <c r="C29" s="62">
        <v>19.47</v>
      </c>
      <c r="D29" s="63">
        <v>1</v>
      </c>
      <c r="E29" s="17">
        <f>C29*D29</f>
        <v>19.47</v>
      </c>
      <c r="F29" s="68"/>
    </row>
    <row r="30" spans="1:12" x14ac:dyDescent="0.25">
      <c r="A30" s="15" t="s">
        <v>37</v>
      </c>
      <c r="B30" s="15" t="s">
        <v>22</v>
      </c>
      <c r="C30" s="62">
        <v>11.2</v>
      </c>
      <c r="D30" s="63">
        <v>1</v>
      </c>
      <c r="E30" s="17">
        <f t="shared" ref="E30:E31" si="1">C30*D30</f>
        <v>11.2</v>
      </c>
      <c r="F30" s="58"/>
    </row>
    <row r="31" spans="1:12" x14ac:dyDescent="0.25">
      <c r="A31" s="15" t="s">
        <v>38</v>
      </c>
      <c r="B31" s="15" t="s">
        <v>19</v>
      </c>
      <c r="C31" s="62">
        <v>10.5</v>
      </c>
      <c r="D31" s="63">
        <v>2</v>
      </c>
      <c r="E31" s="17">
        <f t="shared" si="1"/>
        <v>21</v>
      </c>
      <c r="F31" s="59"/>
    </row>
    <row r="32" spans="1:12" x14ac:dyDescent="0.25">
      <c r="A32" s="15" t="s">
        <v>59</v>
      </c>
      <c r="B32" s="15" t="s">
        <v>19</v>
      </c>
      <c r="C32" s="62">
        <v>12</v>
      </c>
      <c r="D32" s="63">
        <v>2</v>
      </c>
      <c r="E32" s="17">
        <f>C32*D32</f>
        <v>24</v>
      </c>
      <c r="F32" s="60"/>
      <c r="L32" s="38"/>
    </row>
    <row r="33" spans="1:12" x14ac:dyDescent="0.25">
      <c r="A33" s="15" t="s">
        <v>79</v>
      </c>
      <c r="B33" s="15" t="s">
        <v>19</v>
      </c>
      <c r="C33" s="62">
        <v>10</v>
      </c>
      <c r="D33" s="63">
        <v>2</v>
      </c>
      <c r="E33" s="17">
        <f>C33*D33</f>
        <v>20</v>
      </c>
      <c r="F33" s="60"/>
      <c r="L33" s="38"/>
    </row>
    <row r="34" spans="1:12" x14ac:dyDescent="0.25">
      <c r="A34" s="15" t="s">
        <v>90</v>
      </c>
      <c r="B34" s="15" t="s">
        <v>19</v>
      </c>
      <c r="C34" s="62">
        <v>9</v>
      </c>
      <c r="D34" s="63">
        <v>2</v>
      </c>
      <c r="E34" s="17">
        <f>C34*D34</f>
        <v>18</v>
      </c>
      <c r="F34" s="60"/>
      <c r="L34" s="38"/>
    </row>
    <row r="35" spans="1:12" x14ac:dyDescent="0.25">
      <c r="A35" s="15" t="s">
        <v>61</v>
      </c>
      <c r="B35" s="15" t="s">
        <v>19</v>
      </c>
      <c r="C35" s="62">
        <v>20.95</v>
      </c>
      <c r="D35" s="63">
        <v>2</v>
      </c>
      <c r="E35" s="17">
        <f>C35*D35</f>
        <v>41.9</v>
      </c>
      <c r="F35" s="60"/>
      <c r="L35" s="38"/>
    </row>
    <row r="36" spans="1:12" x14ac:dyDescent="0.25">
      <c r="A36" s="85" t="s">
        <v>92</v>
      </c>
      <c r="B36" s="85" t="s">
        <v>19</v>
      </c>
      <c r="C36" s="62">
        <v>10</v>
      </c>
      <c r="D36" s="63">
        <v>2</v>
      </c>
      <c r="E36" s="17">
        <f t="shared" ref="E36:E40" si="2">C36*D36</f>
        <v>20</v>
      </c>
      <c r="F36" s="60"/>
      <c r="L36" s="38"/>
    </row>
    <row r="37" spans="1:12" x14ac:dyDescent="0.25">
      <c r="A37" s="63"/>
      <c r="B37" s="63"/>
      <c r="C37" s="62"/>
      <c r="D37" s="63"/>
      <c r="E37" s="17">
        <f t="shared" si="2"/>
        <v>0</v>
      </c>
      <c r="F37" s="60"/>
      <c r="L37" s="38"/>
    </row>
    <row r="38" spans="1:12" x14ac:dyDescent="0.25">
      <c r="A38" s="63"/>
      <c r="B38" s="63"/>
      <c r="C38" s="62"/>
      <c r="D38" s="63"/>
      <c r="E38" s="17">
        <f t="shared" si="2"/>
        <v>0</v>
      </c>
      <c r="F38" s="60"/>
      <c r="L38" s="38"/>
    </row>
    <row r="39" spans="1:12" x14ac:dyDescent="0.25">
      <c r="A39" s="63"/>
      <c r="B39" s="63"/>
      <c r="C39" s="62"/>
      <c r="D39" s="63"/>
      <c r="E39" s="17">
        <f t="shared" si="2"/>
        <v>0</v>
      </c>
      <c r="F39" s="60"/>
      <c r="L39" s="38"/>
    </row>
    <row r="40" spans="1:12" x14ac:dyDescent="0.25">
      <c r="A40" s="63"/>
      <c r="B40" s="63"/>
      <c r="C40" s="62"/>
      <c r="D40" s="63"/>
      <c r="E40" s="17">
        <f t="shared" si="2"/>
        <v>0</v>
      </c>
      <c r="F40" s="60"/>
      <c r="L40" s="38"/>
    </row>
    <row r="41" spans="1:12" ht="15.75" x14ac:dyDescent="0.25">
      <c r="A41" s="15" t="s">
        <v>43</v>
      </c>
      <c r="B41" s="16">
        <f>SUM(E28:E40)</f>
        <v>194.67</v>
      </c>
      <c r="C41" s="65">
        <v>0.08</v>
      </c>
      <c r="D41" s="63">
        <v>6</v>
      </c>
      <c r="E41" s="17">
        <f>B41*(D41/12)*C41</f>
        <v>7.7867999999999995</v>
      </c>
      <c r="F41" s="60"/>
    </row>
    <row r="42" spans="1:12" x14ac:dyDescent="0.25">
      <c r="A42" s="15" t="s">
        <v>23</v>
      </c>
      <c r="B42" s="15" t="s">
        <v>19</v>
      </c>
      <c r="C42" s="62">
        <v>150</v>
      </c>
      <c r="D42" s="63">
        <v>1</v>
      </c>
      <c r="E42" s="17">
        <f>C42*D42</f>
        <v>150</v>
      </c>
      <c r="F42" s="60"/>
      <c r="L42" s="38"/>
    </row>
    <row r="43" spans="1:12" x14ac:dyDescent="0.25">
      <c r="A43" s="53" t="s">
        <v>24</v>
      </c>
      <c r="B43" s="54"/>
      <c r="C43" s="54"/>
      <c r="D43" s="54"/>
      <c r="E43" s="55">
        <f>SUM(E28:E42)</f>
        <v>352.45679999999999</v>
      </c>
      <c r="F43" s="18"/>
      <c r="L43" s="38"/>
    </row>
    <row r="44" spans="1:12" x14ac:dyDescent="0.25">
      <c r="F44" s="18"/>
      <c r="G44" s="3"/>
      <c r="H44" s="3"/>
      <c r="I44" s="3"/>
      <c r="J44" s="3"/>
      <c r="K44" s="27"/>
      <c r="L44" s="38"/>
    </row>
    <row r="45" spans="1:12" x14ac:dyDescent="0.25">
      <c r="A45" s="40" t="s">
        <v>25</v>
      </c>
      <c r="B45" s="41"/>
      <c r="C45" s="42"/>
      <c r="D45" s="42"/>
      <c r="E45" s="43">
        <f>E24+E43</f>
        <v>642.12800000000004</v>
      </c>
      <c r="F45" s="38"/>
      <c r="G45" s="3"/>
      <c r="H45" s="3"/>
      <c r="I45" s="3"/>
      <c r="J45" s="3"/>
      <c r="K45" s="27"/>
      <c r="L45" s="38"/>
    </row>
    <row r="46" spans="1:12" x14ac:dyDescent="0.25">
      <c r="A46" s="40" t="s">
        <v>26</v>
      </c>
      <c r="B46" s="41"/>
      <c r="C46" s="42"/>
      <c r="D46" s="42"/>
      <c r="E46" s="43">
        <f>(J7*H9)</f>
        <v>720</v>
      </c>
      <c r="F46" s="18"/>
      <c r="G46" s="3"/>
      <c r="H46" s="3"/>
      <c r="I46" s="3"/>
      <c r="J46" s="3"/>
      <c r="K46" s="27"/>
      <c r="L46" s="38"/>
    </row>
    <row r="47" spans="1:12" x14ac:dyDescent="0.25">
      <c r="A47" s="40" t="s">
        <v>27</v>
      </c>
      <c r="B47" s="45"/>
      <c r="C47" s="46"/>
      <c r="D47" s="46"/>
      <c r="E47" s="47">
        <f>SUM(E46-E45)</f>
        <v>77.871999999999957</v>
      </c>
      <c r="F47" s="18"/>
      <c r="G47" s="3"/>
      <c r="H47" s="3"/>
      <c r="I47" s="3"/>
      <c r="J47" s="3"/>
      <c r="K47" s="27"/>
      <c r="L47" s="38"/>
    </row>
    <row r="48" spans="1:12" x14ac:dyDescent="0.25">
      <c r="F48" s="18"/>
      <c r="G48" s="27"/>
      <c r="H48" s="3"/>
      <c r="I48" s="3"/>
      <c r="J48" s="3"/>
      <c r="K48" s="3"/>
    </row>
    <row r="49" spans="1:11" x14ac:dyDescent="0.25">
      <c r="F49" s="27"/>
      <c r="G49" s="3"/>
      <c r="H49" s="3"/>
      <c r="I49" s="3"/>
      <c r="J49" s="3"/>
      <c r="K49" s="3"/>
    </row>
    <row r="50" spans="1:11" ht="15.75" x14ac:dyDescent="0.25">
      <c r="A50" s="48" t="s">
        <v>41</v>
      </c>
      <c r="F50" s="27"/>
      <c r="G50" s="3"/>
      <c r="H50" s="3"/>
      <c r="I50" s="3"/>
      <c r="J50" s="3"/>
      <c r="K50" s="3"/>
    </row>
    <row r="51" spans="1:11" x14ac:dyDescent="0.25">
      <c r="A51" s="3"/>
      <c r="B51" s="3"/>
      <c r="C51" s="3"/>
      <c r="D51" s="3"/>
      <c r="E51" s="3"/>
      <c r="F51" s="18"/>
      <c r="G51" s="39"/>
      <c r="H51" s="39"/>
      <c r="I51" s="39"/>
      <c r="J51" s="39"/>
      <c r="K51" s="39"/>
    </row>
    <row r="52" spans="1:11" ht="15.75" x14ac:dyDescent="0.25">
      <c r="A52" s="48" t="s">
        <v>44</v>
      </c>
      <c r="B52" s="3"/>
      <c r="C52" s="3"/>
      <c r="D52" s="3"/>
      <c r="E52" s="3"/>
      <c r="F52" s="18"/>
      <c r="G52" s="39"/>
      <c r="H52" s="39"/>
      <c r="I52" s="39"/>
      <c r="J52" s="39"/>
      <c r="K52" s="39"/>
    </row>
    <row r="53" spans="1:11" x14ac:dyDescent="0.25">
      <c r="B53" s="3"/>
      <c r="C53" s="3"/>
      <c r="D53" s="3"/>
      <c r="E53" s="3"/>
      <c r="F53" s="18"/>
      <c r="G53" s="39"/>
      <c r="H53" s="39"/>
      <c r="I53" s="39"/>
      <c r="J53" s="39"/>
      <c r="K53" s="39"/>
    </row>
    <row r="54" spans="1:11" ht="15.75" x14ac:dyDescent="0.25">
      <c r="A54" s="48"/>
      <c r="F54" s="44"/>
      <c r="G54" s="3"/>
      <c r="H54" s="3"/>
      <c r="I54" s="3"/>
      <c r="J54" s="3"/>
      <c r="K54" s="3"/>
    </row>
    <row r="55" spans="1:11" x14ac:dyDescent="0.25">
      <c r="A55" s="3"/>
      <c r="F55" s="3"/>
      <c r="G55" s="3"/>
      <c r="H55" s="3"/>
      <c r="I55" s="3"/>
      <c r="J55" s="3"/>
      <c r="K55" s="3"/>
    </row>
    <row r="56" spans="1:1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B61" s="49"/>
      <c r="C61" s="49"/>
      <c r="D61" s="49"/>
      <c r="E61" s="44"/>
      <c r="F61" s="3"/>
      <c r="G61" s="3"/>
      <c r="H61" s="3"/>
      <c r="I61" s="3"/>
      <c r="J61" s="3"/>
      <c r="K61" s="3"/>
    </row>
    <row r="62" spans="1:1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F63" s="44"/>
      <c r="G63" s="3"/>
      <c r="H63" s="3"/>
      <c r="I63" s="3"/>
      <c r="J63" s="3"/>
      <c r="K63" s="3"/>
    </row>
    <row r="64" spans="1:11" x14ac:dyDescent="0.25">
      <c r="F64" s="3"/>
      <c r="G64" s="3"/>
      <c r="H64" s="3"/>
      <c r="I64" s="3"/>
      <c r="J64" s="3"/>
      <c r="K64" s="3"/>
    </row>
    <row r="65" spans="6:11" x14ac:dyDescent="0.25">
      <c r="F65" s="3"/>
      <c r="G65" s="3"/>
      <c r="H65" s="3"/>
      <c r="I65" s="3"/>
      <c r="J65" s="3"/>
      <c r="K65" s="3"/>
    </row>
  </sheetData>
  <pageMargins left="0.7" right="0.7" top="0.75" bottom="0.75" header="0.3" footer="0.3"/>
  <pageSetup scale="71" orientation="landscape" r:id="rId1"/>
  <ignoredErrors>
    <ignoredError sqref="E9 E4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B91B2-8DEB-4681-B11E-1C5D57AE2B64}">
  <sheetPr>
    <pageSetUpPr fitToPage="1"/>
  </sheetPr>
  <dimension ref="A1:L55"/>
  <sheetViews>
    <sheetView workbookViewId="0">
      <selection activeCell="H35" sqref="H35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.42578125" style="4" customWidth="1"/>
    <col min="9" max="16384" width="9.140625" style="4"/>
  </cols>
  <sheetData>
    <row r="1" spans="1:11" ht="15.75" x14ac:dyDescent="0.25">
      <c r="A1" s="1" t="s">
        <v>47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16">
        <v>0.66</v>
      </c>
      <c r="D6" s="15">
        <v>150</v>
      </c>
      <c r="E6" s="17">
        <f t="shared" ref="E6:E16" si="0">(C6*D6)</f>
        <v>99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0.79</v>
      </c>
      <c r="D7" s="15">
        <v>50</v>
      </c>
      <c r="E7" s="17">
        <f t="shared" si="0"/>
        <v>39.5</v>
      </c>
      <c r="F7" s="60"/>
      <c r="G7" s="22" t="s">
        <v>56</v>
      </c>
      <c r="H7" s="7"/>
      <c r="I7" s="23">
        <v>12</v>
      </c>
      <c r="J7" s="24">
        <v>10</v>
      </c>
      <c r="K7" s="23">
        <v>8</v>
      </c>
    </row>
    <row r="8" spans="1:11" x14ac:dyDescent="0.25">
      <c r="A8" s="15" t="s">
        <v>13</v>
      </c>
      <c r="B8" s="15" t="s">
        <v>8</v>
      </c>
      <c r="C8" s="16">
        <v>0.4</v>
      </c>
      <c r="D8" s="15">
        <v>160</v>
      </c>
      <c r="E8" s="17">
        <f t="shared" si="0"/>
        <v>64</v>
      </c>
      <c r="F8" s="60"/>
      <c r="G8" s="25" t="s">
        <v>14</v>
      </c>
      <c r="H8" s="26">
        <v>125</v>
      </c>
      <c r="I8" s="17">
        <f>SUM(I7*H8)-E35</f>
        <v>603.2973333333332</v>
      </c>
      <c r="J8" s="17">
        <f>SUM(J7*H8)-E35</f>
        <v>353.2973333333332</v>
      </c>
      <c r="K8" s="17">
        <f>SUM(K7*H8)-E35</f>
        <v>103.2973333333332</v>
      </c>
    </row>
    <row r="9" spans="1:11" x14ac:dyDescent="0.25">
      <c r="A9" s="15" t="s">
        <v>15</v>
      </c>
      <c r="B9" s="15" t="s">
        <v>16</v>
      </c>
      <c r="C9" s="16">
        <v>65</v>
      </c>
      <c r="D9" s="15">
        <v>2</v>
      </c>
      <c r="E9" s="17">
        <f>(C9*D9)/3</f>
        <v>43.333333333333336</v>
      </c>
      <c r="F9" s="60"/>
      <c r="G9" s="25" t="s">
        <v>17</v>
      </c>
      <c r="H9" s="26">
        <v>100</v>
      </c>
      <c r="I9" s="17">
        <f>SUM(I7*H9)-E35</f>
        <v>303.2973333333332</v>
      </c>
      <c r="J9" s="17">
        <f>SUM(J7*H9)-E35</f>
        <v>103.2973333333332</v>
      </c>
      <c r="K9" s="17">
        <f>SUM(K7*H9)-E35</f>
        <v>-96.702666666666801</v>
      </c>
    </row>
    <row r="10" spans="1:11" x14ac:dyDescent="0.25">
      <c r="A10" s="15" t="s">
        <v>53</v>
      </c>
      <c r="B10" s="15" t="s">
        <v>8</v>
      </c>
      <c r="C10" s="16">
        <v>0.65</v>
      </c>
      <c r="D10" s="15">
        <v>20</v>
      </c>
      <c r="E10" s="17">
        <f t="shared" si="0"/>
        <v>13</v>
      </c>
      <c r="F10" s="60"/>
      <c r="G10" s="25" t="s">
        <v>18</v>
      </c>
      <c r="H10" s="26">
        <v>75</v>
      </c>
      <c r="I10" s="17">
        <f>SUM(I7*H10)-E35</f>
        <v>3.2973333333331993</v>
      </c>
      <c r="J10" s="17">
        <f>SUM(J7*H10)-E35</f>
        <v>-146.7026666666668</v>
      </c>
      <c r="K10" s="17">
        <f>SUM(K7*H10)-E35</f>
        <v>-296.7026666666668</v>
      </c>
    </row>
    <row r="11" spans="1:11" x14ac:dyDescent="0.25">
      <c r="A11" s="15" t="s">
        <v>32</v>
      </c>
      <c r="B11" s="15" t="s">
        <v>33</v>
      </c>
      <c r="C11" s="16">
        <v>12</v>
      </c>
      <c r="D11" s="15">
        <v>1</v>
      </c>
      <c r="E11" s="17">
        <f t="shared" si="0"/>
        <v>12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62</v>
      </c>
      <c r="B12" s="15" t="s">
        <v>34</v>
      </c>
      <c r="C12" s="16">
        <v>3.9</v>
      </c>
      <c r="D12" s="15">
        <v>30</v>
      </c>
      <c r="E12" s="17">
        <f t="shared" si="0"/>
        <v>117</v>
      </c>
      <c r="F12" s="60"/>
      <c r="H12" s="28" t="s">
        <v>80</v>
      </c>
    </row>
    <row r="13" spans="1:11" x14ac:dyDescent="0.25">
      <c r="A13" s="15" t="s">
        <v>71</v>
      </c>
      <c r="B13" s="15" t="s">
        <v>30</v>
      </c>
      <c r="C13" s="16">
        <v>13.8</v>
      </c>
      <c r="D13" s="15">
        <v>2</v>
      </c>
      <c r="E13" s="17">
        <f t="shared" si="0"/>
        <v>27.6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39</v>
      </c>
      <c r="B14" s="15" t="s">
        <v>58</v>
      </c>
      <c r="C14" s="16">
        <v>2.75</v>
      </c>
      <c r="D14" s="15">
        <v>1</v>
      </c>
      <c r="E14" s="17">
        <f t="shared" si="0"/>
        <v>2.75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72</v>
      </c>
      <c r="B15" s="15" t="s">
        <v>58</v>
      </c>
      <c r="C15" s="16">
        <v>2.3199999999999998</v>
      </c>
      <c r="D15" s="15">
        <v>1.5</v>
      </c>
      <c r="E15" s="17">
        <f t="shared" si="0"/>
        <v>3.4799999999999995</v>
      </c>
      <c r="F15" s="61"/>
      <c r="G15" s="31" t="s">
        <v>70</v>
      </c>
      <c r="H15" s="32"/>
      <c r="I15" s="33">
        <v>12</v>
      </c>
      <c r="J15" s="34">
        <v>10</v>
      </c>
      <c r="K15" s="33">
        <v>8</v>
      </c>
    </row>
    <row r="16" spans="1:11" x14ac:dyDescent="0.25">
      <c r="A16" s="15" t="s">
        <v>76</v>
      </c>
      <c r="B16" s="15" t="s">
        <v>31</v>
      </c>
      <c r="C16" s="15">
        <v>1.4</v>
      </c>
      <c r="D16" s="15">
        <v>4</v>
      </c>
      <c r="E16" s="17">
        <f t="shared" si="0"/>
        <v>5.6</v>
      </c>
      <c r="F16" s="60"/>
      <c r="G16" s="25" t="s">
        <v>14</v>
      </c>
      <c r="H16" s="35">
        <v>125</v>
      </c>
      <c r="I16" s="16">
        <f>I8/$H$8</f>
        <v>4.8263786666666659</v>
      </c>
      <c r="J16" s="16">
        <f>J8/$H$8</f>
        <v>2.8263786666666655</v>
      </c>
      <c r="K16" s="16">
        <f>K8/$H$8</f>
        <v>0.8263786666666656</v>
      </c>
    </row>
    <row r="17" spans="1:12" ht="15.75" x14ac:dyDescent="0.25">
      <c r="A17" s="15" t="s">
        <v>64</v>
      </c>
      <c r="B17" s="16">
        <f>SUM(E6:E16)</f>
        <v>427.26333333333343</v>
      </c>
      <c r="C17" s="50">
        <v>0.08</v>
      </c>
      <c r="D17" s="15">
        <v>6</v>
      </c>
      <c r="E17" s="17">
        <f>B17*(D17/12)*C17</f>
        <v>17.090533333333337</v>
      </c>
      <c r="F17" s="60"/>
      <c r="G17" s="25" t="s">
        <v>17</v>
      </c>
      <c r="H17" s="35">
        <v>100</v>
      </c>
      <c r="I17" s="16">
        <f>I9/$H$9</f>
        <v>3.0329733333333322</v>
      </c>
      <c r="J17" s="16">
        <f>J9/$H$9</f>
        <v>1.032973333333332</v>
      </c>
      <c r="K17" s="16">
        <f>K9/$H$9</f>
        <v>-0.96702666666666803</v>
      </c>
    </row>
    <row r="18" spans="1:12" x14ac:dyDescent="0.25">
      <c r="A18" s="53" t="s">
        <v>21</v>
      </c>
      <c r="B18" s="54"/>
      <c r="C18" s="54"/>
      <c r="D18" s="54"/>
      <c r="E18" s="55">
        <f>SUM(E6:E17)</f>
        <v>444.35386666666676</v>
      </c>
      <c r="F18" s="60"/>
      <c r="G18" s="25" t="s">
        <v>18</v>
      </c>
      <c r="H18" s="35">
        <v>75</v>
      </c>
      <c r="I18" s="16">
        <f>I10/$H$10</f>
        <v>4.3964444444442655E-2</v>
      </c>
      <c r="J18" s="16">
        <f>J10/$H$10</f>
        <v>-1.9560355555555573</v>
      </c>
      <c r="K18" s="16">
        <f>K10/$H$10</f>
        <v>-3.9560355555555575</v>
      </c>
    </row>
    <row r="19" spans="1:12" x14ac:dyDescent="0.25">
      <c r="F19" s="60"/>
    </row>
    <row r="20" spans="1:12" x14ac:dyDescent="0.25">
      <c r="A20" s="7" t="s">
        <v>78</v>
      </c>
      <c r="B20" s="12"/>
      <c r="C20" s="12"/>
      <c r="D20" s="12"/>
      <c r="E20" s="12"/>
      <c r="F20" s="60"/>
      <c r="G20" s="36" t="s">
        <v>20</v>
      </c>
      <c r="H20" s="32"/>
      <c r="I20" s="32"/>
    </row>
    <row r="21" spans="1:12" x14ac:dyDescent="0.25">
      <c r="A21" s="51" t="s">
        <v>2</v>
      </c>
      <c r="B21" s="51" t="s">
        <v>3</v>
      </c>
      <c r="C21" s="51" t="s">
        <v>4</v>
      </c>
      <c r="D21" s="51" t="s">
        <v>5</v>
      </c>
      <c r="E21" s="52" t="s">
        <v>6</v>
      </c>
      <c r="F21" s="60"/>
      <c r="G21" s="31" t="s">
        <v>70</v>
      </c>
      <c r="H21" s="32"/>
      <c r="I21" s="37"/>
      <c r="K21" s="27"/>
    </row>
    <row r="22" spans="1:12" x14ac:dyDescent="0.25">
      <c r="A22" s="15" t="s">
        <v>35</v>
      </c>
      <c r="B22" s="15" t="s">
        <v>22</v>
      </c>
      <c r="C22" s="16">
        <v>9.5500000000000007</v>
      </c>
      <c r="D22" s="15">
        <v>4</v>
      </c>
      <c r="E22" s="17">
        <f>C22*D22</f>
        <v>38.200000000000003</v>
      </c>
      <c r="F22" s="68"/>
      <c r="G22" s="25" t="s">
        <v>14</v>
      </c>
      <c r="H22" s="35">
        <v>125</v>
      </c>
      <c r="I22" s="16">
        <f>$E$35/H8</f>
        <v>7.1736213333333341</v>
      </c>
      <c r="K22" s="27"/>
    </row>
    <row r="23" spans="1:12" ht="15.75" x14ac:dyDescent="0.25">
      <c r="A23" s="15" t="s">
        <v>69</v>
      </c>
      <c r="B23" s="15" t="s">
        <v>22</v>
      </c>
      <c r="C23" s="16">
        <v>19.47</v>
      </c>
      <c r="D23" s="15">
        <v>1</v>
      </c>
      <c r="E23" s="17">
        <f>C23*D23</f>
        <v>19.47</v>
      </c>
      <c r="F23" s="68"/>
      <c r="G23" s="25" t="s">
        <v>17</v>
      </c>
      <c r="H23" s="35">
        <v>100</v>
      </c>
      <c r="I23" s="16">
        <f>$E$35/H9</f>
        <v>8.9670266666666674</v>
      </c>
      <c r="J23" s="3"/>
      <c r="K23" s="27"/>
    </row>
    <row r="24" spans="1:12" ht="15.75" x14ac:dyDescent="0.25">
      <c r="A24" s="15" t="s">
        <v>68</v>
      </c>
      <c r="B24" s="15" t="s">
        <v>22</v>
      </c>
      <c r="C24" s="16">
        <v>11.2</v>
      </c>
      <c r="D24" s="15">
        <v>1</v>
      </c>
      <c r="E24" s="17">
        <f t="shared" ref="E24:E25" si="1">C24*D24</f>
        <v>11.2</v>
      </c>
      <c r="F24" s="58"/>
      <c r="G24" s="25" t="s">
        <v>18</v>
      </c>
      <c r="H24" s="35">
        <v>75</v>
      </c>
      <c r="I24" s="16">
        <f>$E$35/H10</f>
        <v>11.956035555555557</v>
      </c>
      <c r="J24" s="3"/>
      <c r="K24" s="27"/>
    </row>
    <row r="25" spans="1:12" x14ac:dyDescent="0.25">
      <c r="A25" s="15" t="s">
        <v>38</v>
      </c>
      <c r="B25" s="15" t="s">
        <v>19</v>
      </c>
      <c r="C25" s="16">
        <v>12</v>
      </c>
      <c r="D25" s="15">
        <v>3</v>
      </c>
      <c r="E25" s="17">
        <f t="shared" si="1"/>
        <v>36</v>
      </c>
      <c r="F25" s="59"/>
    </row>
    <row r="26" spans="1:12" x14ac:dyDescent="0.25">
      <c r="A26" s="15" t="s">
        <v>59</v>
      </c>
      <c r="B26" s="15" t="s">
        <v>19</v>
      </c>
      <c r="C26" s="16">
        <v>12</v>
      </c>
      <c r="D26" s="15">
        <v>3</v>
      </c>
      <c r="E26" s="17">
        <f>C26*D26</f>
        <v>36</v>
      </c>
      <c r="F26" s="60"/>
      <c r="L26" s="38"/>
    </row>
    <row r="27" spans="1:12" x14ac:dyDescent="0.25">
      <c r="A27" s="15" t="s">
        <v>60</v>
      </c>
      <c r="B27" s="15" t="s">
        <v>19</v>
      </c>
      <c r="C27" s="16">
        <v>10</v>
      </c>
      <c r="D27" s="15">
        <v>3</v>
      </c>
      <c r="E27" s="17">
        <f>C27*D27</f>
        <v>30</v>
      </c>
      <c r="F27" s="60"/>
      <c r="L27" s="38"/>
    </row>
    <row r="28" spans="1:12" x14ac:dyDescent="0.25">
      <c r="A28" s="15" t="s">
        <v>90</v>
      </c>
      <c r="B28" s="15" t="s">
        <v>19</v>
      </c>
      <c r="C28" s="16">
        <v>9</v>
      </c>
      <c r="D28" s="15">
        <v>3</v>
      </c>
      <c r="E28" s="17">
        <f>C28*D28</f>
        <v>27</v>
      </c>
      <c r="F28" s="60"/>
      <c r="L28" s="38"/>
    </row>
    <row r="29" spans="1:12" x14ac:dyDescent="0.25">
      <c r="A29" s="15" t="s">
        <v>61</v>
      </c>
      <c r="B29" s="15" t="s">
        <v>19</v>
      </c>
      <c r="C29" s="16">
        <v>20.95</v>
      </c>
      <c r="D29" s="15">
        <v>3</v>
      </c>
      <c r="E29" s="17">
        <f>C29*D29</f>
        <v>62.849999999999994</v>
      </c>
      <c r="F29" s="60"/>
      <c r="L29" s="38"/>
    </row>
    <row r="30" spans="1:12" x14ac:dyDescent="0.25">
      <c r="A30" s="15" t="s">
        <v>92</v>
      </c>
      <c r="B30" s="15" t="s">
        <v>19</v>
      </c>
      <c r="C30" s="16">
        <v>10</v>
      </c>
      <c r="D30" s="15">
        <v>3</v>
      </c>
      <c r="E30" s="17">
        <f>C30*D30</f>
        <v>30</v>
      </c>
      <c r="F30" s="60"/>
      <c r="L30" s="38"/>
    </row>
    <row r="31" spans="1:12" ht="15.75" x14ac:dyDescent="0.25">
      <c r="A31" s="15" t="s">
        <v>67</v>
      </c>
      <c r="B31" s="16">
        <f>SUM(E22:E30)</f>
        <v>290.72000000000003</v>
      </c>
      <c r="C31" s="56">
        <v>0.08</v>
      </c>
      <c r="D31" s="15">
        <v>6</v>
      </c>
      <c r="E31" s="17">
        <f>B31*(D31/12)*C31</f>
        <v>11.628800000000002</v>
      </c>
      <c r="F31" s="60"/>
    </row>
    <row r="32" spans="1:12" x14ac:dyDescent="0.25">
      <c r="A32" s="15" t="s">
        <v>23</v>
      </c>
      <c r="B32" s="15" t="s">
        <v>19</v>
      </c>
      <c r="C32" s="16">
        <v>150</v>
      </c>
      <c r="D32" s="15">
        <v>1</v>
      </c>
      <c r="E32" s="17">
        <f>C32*D32</f>
        <v>150</v>
      </c>
      <c r="F32" s="60"/>
      <c r="L32" s="38"/>
    </row>
    <row r="33" spans="1:12" x14ac:dyDescent="0.25">
      <c r="A33" s="53" t="s">
        <v>24</v>
      </c>
      <c r="B33" s="54"/>
      <c r="C33" s="54"/>
      <c r="D33" s="54"/>
      <c r="E33" s="55">
        <f>SUM(E22:E32)</f>
        <v>452.34880000000004</v>
      </c>
      <c r="F33" s="60"/>
      <c r="L33" s="38"/>
    </row>
    <row r="34" spans="1:12" x14ac:dyDescent="0.25">
      <c r="F34" s="60"/>
      <c r="G34" s="3"/>
      <c r="H34" s="3"/>
      <c r="I34" s="3"/>
      <c r="J34" s="3"/>
      <c r="K34" s="27"/>
      <c r="L34" s="38"/>
    </row>
    <row r="35" spans="1:12" x14ac:dyDescent="0.25">
      <c r="A35" s="40" t="s">
        <v>25</v>
      </c>
      <c r="B35" s="41"/>
      <c r="C35" s="42"/>
      <c r="D35" s="42"/>
      <c r="E35" s="43">
        <f>E18+E33</f>
        <v>896.7026666666668</v>
      </c>
      <c r="F35" s="38"/>
      <c r="G35" s="3"/>
      <c r="H35" s="3"/>
      <c r="I35" s="3"/>
      <c r="J35" s="3"/>
      <c r="K35" s="27"/>
      <c r="L35" s="38"/>
    </row>
    <row r="36" spans="1:12" x14ac:dyDescent="0.25">
      <c r="A36" s="40" t="s">
        <v>26</v>
      </c>
      <c r="B36" s="41"/>
      <c r="C36" s="42"/>
      <c r="D36" s="42"/>
      <c r="E36" s="43">
        <f>(J7*H9)</f>
        <v>1000</v>
      </c>
      <c r="F36" s="18"/>
      <c r="G36" s="3"/>
      <c r="H36" s="3"/>
      <c r="I36" s="3"/>
      <c r="J36" s="3"/>
      <c r="K36" s="27"/>
      <c r="L36" s="38"/>
    </row>
    <row r="37" spans="1:12" x14ac:dyDescent="0.25">
      <c r="A37" s="40" t="s">
        <v>27</v>
      </c>
      <c r="B37" s="45"/>
      <c r="C37" s="46"/>
      <c r="D37" s="46"/>
      <c r="E37" s="47">
        <f>SUM(E36-E35)</f>
        <v>103.2973333333332</v>
      </c>
      <c r="F37" s="18"/>
      <c r="G37" s="3"/>
      <c r="H37" s="3"/>
      <c r="I37" s="3"/>
      <c r="J37" s="3"/>
      <c r="K37" s="27"/>
      <c r="L37" s="38"/>
    </row>
    <row r="38" spans="1:12" x14ac:dyDescent="0.25">
      <c r="F38" s="18"/>
      <c r="G38" s="27"/>
      <c r="H38" s="3"/>
      <c r="I38" s="3"/>
      <c r="J38" s="3"/>
      <c r="K38" s="3"/>
    </row>
    <row r="39" spans="1:12" ht="15.75" x14ac:dyDescent="0.25">
      <c r="A39" s="57" t="s">
        <v>81</v>
      </c>
      <c r="F39" s="27"/>
      <c r="G39" s="3"/>
      <c r="H39" s="3"/>
      <c r="I39" s="3"/>
      <c r="J39" s="3"/>
      <c r="K39" s="3"/>
    </row>
    <row r="40" spans="1:12" x14ac:dyDescent="0.25">
      <c r="B40" s="3"/>
      <c r="C40" s="3"/>
      <c r="D40" s="3"/>
      <c r="E40" s="3"/>
      <c r="F40" s="27"/>
      <c r="G40" s="3"/>
      <c r="H40" s="3"/>
      <c r="I40" s="3"/>
      <c r="J40" s="3"/>
      <c r="K40" s="3"/>
    </row>
    <row r="41" spans="1:12" ht="15.75" x14ac:dyDescent="0.25">
      <c r="A41" s="48" t="s">
        <v>65</v>
      </c>
      <c r="B41" s="3"/>
      <c r="C41" s="3"/>
      <c r="D41" s="3"/>
      <c r="E41" s="3"/>
      <c r="F41" s="18"/>
      <c r="G41" s="39"/>
      <c r="H41" s="39"/>
      <c r="I41" s="39"/>
      <c r="J41" s="39"/>
      <c r="K41" s="39"/>
    </row>
    <row r="42" spans="1:12" x14ac:dyDescent="0.25">
      <c r="A42" s="3"/>
      <c r="B42" s="3"/>
      <c r="C42" s="3"/>
      <c r="D42" s="3"/>
      <c r="E42" s="3"/>
      <c r="F42" s="18"/>
      <c r="G42" s="39"/>
      <c r="H42" s="39"/>
      <c r="I42" s="39"/>
      <c r="J42" s="39"/>
      <c r="K42" s="39"/>
    </row>
    <row r="43" spans="1:12" ht="15.75" x14ac:dyDescent="0.25">
      <c r="A43" s="48" t="s">
        <v>74</v>
      </c>
      <c r="F43" s="18"/>
      <c r="G43" s="39"/>
      <c r="H43" s="39"/>
      <c r="I43" s="39"/>
      <c r="J43" s="39"/>
      <c r="K43" s="39"/>
    </row>
    <row r="44" spans="1:12" ht="15.75" x14ac:dyDescent="0.25">
      <c r="A44" s="48"/>
      <c r="F44" s="44"/>
      <c r="G44" s="3"/>
      <c r="H44" s="3"/>
      <c r="I44" s="3"/>
      <c r="J44" s="3"/>
      <c r="K44" s="3"/>
    </row>
    <row r="45" spans="1:12" x14ac:dyDescent="0.25">
      <c r="A45" s="3"/>
      <c r="F45" s="3"/>
      <c r="G45" s="3"/>
      <c r="H45" s="3"/>
      <c r="I45" s="3"/>
      <c r="J45" s="3"/>
      <c r="K45" s="3"/>
    </row>
    <row r="46" spans="1:1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x14ac:dyDescent="0.25">
      <c r="B51" s="49"/>
      <c r="C51" s="49"/>
      <c r="D51" s="49"/>
      <c r="E51" s="44"/>
      <c r="F51" s="3"/>
      <c r="G51" s="3"/>
      <c r="H51" s="3"/>
      <c r="I51" s="3"/>
      <c r="J51" s="3"/>
      <c r="K51" s="3"/>
    </row>
    <row r="52" spans="2:1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x14ac:dyDescent="0.25">
      <c r="F53" s="44"/>
      <c r="G53" s="3"/>
      <c r="H53" s="3"/>
      <c r="I53" s="3"/>
      <c r="J53" s="3"/>
      <c r="K53" s="3"/>
    </row>
    <row r="54" spans="2:11" x14ac:dyDescent="0.25">
      <c r="F54" s="3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</sheetData>
  <pageMargins left="0.7" right="0.7" top="0.75" bottom="0.75" header="0.3" footer="0.3"/>
  <pageSetup scale="71" orientation="landscape" r:id="rId1"/>
  <ignoredErrors>
    <ignoredError sqref="E3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60059-33CA-48EC-94C1-050D1A24E7D3}">
  <sheetPr>
    <pageSetUpPr fitToPage="1"/>
  </sheetPr>
  <dimension ref="A1:L65"/>
  <sheetViews>
    <sheetView workbookViewId="0">
      <selection activeCell="F40" sqref="F40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.42578125" style="4" customWidth="1"/>
    <col min="9" max="16384" width="9.140625" style="4"/>
  </cols>
  <sheetData>
    <row r="1" spans="1:11" ht="15.75" x14ac:dyDescent="0.25">
      <c r="A1" s="1" t="s">
        <v>47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3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62">
        <v>0.66</v>
      </c>
      <c r="D6" s="63">
        <v>150</v>
      </c>
      <c r="E6" s="17">
        <f t="shared" ref="E6:E22" si="0">(C6*D6)</f>
        <v>99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62">
        <v>0.79</v>
      </c>
      <c r="D7" s="63">
        <v>50</v>
      </c>
      <c r="E7" s="17">
        <f t="shared" si="0"/>
        <v>39.5</v>
      </c>
      <c r="F7" s="60"/>
      <c r="G7" s="22" t="s">
        <v>56</v>
      </c>
      <c r="H7" s="7"/>
      <c r="I7" s="71">
        <v>12</v>
      </c>
      <c r="J7" s="72">
        <v>10</v>
      </c>
      <c r="K7" s="71">
        <v>8</v>
      </c>
    </row>
    <row r="8" spans="1:11" x14ac:dyDescent="0.25">
      <c r="A8" s="15" t="s">
        <v>13</v>
      </c>
      <c r="B8" s="15" t="s">
        <v>8</v>
      </c>
      <c r="C8" s="62">
        <v>0.4</v>
      </c>
      <c r="D8" s="63">
        <v>160</v>
      </c>
      <c r="E8" s="17">
        <f t="shared" si="0"/>
        <v>64</v>
      </c>
      <c r="F8" s="60"/>
      <c r="G8" s="35" t="s">
        <v>14</v>
      </c>
      <c r="H8" s="70">
        <v>125</v>
      </c>
      <c r="I8" s="17">
        <f>SUM(I7*H8)-E45</f>
        <v>603.2973333333332</v>
      </c>
      <c r="J8" s="17">
        <f>SUM(J7*H8)-E45</f>
        <v>353.2973333333332</v>
      </c>
      <c r="K8" s="17">
        <f>SUM(K7*H8)-E45</f>
        <v>103.2973333333332</v>
      </c>
    </row>
    <row r="9" spans="1:11" x14ac:dyDescent="0.25">
      <c r="A9" s="15" t="s">
        <v>15</v>
      </c>
      <c r="B9" s="15" t="s">
        <v>16</v>
      </c>
      <c r="C9" s="62">
        <v>65</v>
      </c>
      <c r="D9" s="63">
        <v>2</v>
      </c>
      <c r="E9" s="17">
        <f>(C9*D9)/3</f>
        <v>43.333333333333336</v>
      </c>
      <c r="F9" s="60"/>
      <c r="G9" s="35" t="s">
        <v>17</v>
      </c>
      <c r="H9" s="70">
        <v>100</v>
      </c>
      <c r="I9" s="17">
        <f>SUM(I7*H9)-E45</f>
        <v>303.2973333333332</v>
      </c>
      <c r="J9" s="17">
        <f>SUM(J7*H9)-E45</f>
        <v>103.2973333333332</v>
      </c>
      <c r="K9" s="17">
        <f>SUM(K7*H9)-E45</f>
        <v>-96.702666666666801</v>
      </c>
    </row>
    <row r="10" spans="1:11" x14ac:dyDescent="0.25">
      <c r="A10" s="15" t="s">
        <v>53</v>
      </c>
      <c r="B10" s="15" t="s">
        <v>8</v>
      </c>
      <c r="C10" s="62">
        <v>0.65</v>
      </c>
      <c r="D10" s="63">
        <v>20</v>
      </c>
      <c r="E10" s="17">
        <f t="shared" si="0"/>
        <v>13</v>
      </c>
      <c r="F10" s="60"/>
      <c r="G10" s="35" t="s">
        <v>18</v>
      </c>
      <c r="H10" s="70">
        <v>75</v>
      </c>
      <c r="I10" s="17">
        <f>SUM(I7*H10)-E45</f>
        <v>3.2973333333331993</v>
      </c>
      <c r="J10" s="17">
        <f>SUM(J7*H10)-E45</f>
        <v>-146.7026666666668</v>
      </c>
      <c r="K10" s="17">
        <f>SUM(K7*H10)-E45</f>
        <v>-296.7026666666668</v>
      </c>
    </row>
    <row r="11" spans="1:11" x14ac:dyDescent="0.25">
      <c r="A11" s="15" t="s">
        <v>32</v>
      </c>
      <c r="B11" s="15" t="s">
        <v>33</v>
      </c>
      <c r="C11" s="62">
        <v>12</v>
      </c>
      <c r="D11" s="63">
        <v>1</v>
      </c>
      <c r="E11" s="17">
        <f t="shared" si="0"/>
        <v>12</v>
      </c>
      <c r="F11" s="60"/>
      <c r="G11" s="3"/>
      <c r="H11" s="3"/>
      <c r="I11" s="3"/>
      <c r="J11" s="3"/>
      <c r="K11" s="3"/>
    </row>
    <row r="12" spans="1:11" ht="15.75" x14ac:dyDescent="0.25">
      <c r="A12" s="15" t="s">
        <v>62</v>
      </c>
      <c r="B12" s="15" t="s">
        <v>34</v>
      </c>
      <c r="C12" s="62">
        <v>3.9</v>
      </c>
      <c r="D12" s="63">
        <v>30</v>
      </c>
      <c r="E12" s="17">
        <f t="shared" si="0"/>
        <v>117</v>
      </c>
      <c r="F12" s="60"/>
      <c r="H12" s="28" t="s">
        <v>80</v>
      </c>
    </row>
    <row r="13" spans="1:11" x14ac:dyDescent="0.25">
      <c r="A13" s="15" t="s">
        <v>71</v>
      </c>
      <c r="B13" s="15" t="s">
        <v>30</v>
      </c>
      <c r="C13" s="62">
        <v>13.8</v>
      </c>
      <c r="D13" s="63">
        <v>2</v>
      </c>
      <c r="E13" s="17">
        <f t="shared" si="0"/>
        <v>27.6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39</v>
      </c>
      <c r="B14" s="15" t="s">
        <v>58</v>
      </c>
      <c r="C14" s="62">
        <v>2.75</v>
      </c>
      <c r="D14" s="63">
        <v>1</v>
      </c>
      <c r="E14" s="17">
        <f t="shared" si="0"/>
        <v>2.75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72</v>
      </c>
      <c r="B15" s="15" t="s">
        <v>58</v>
      </c>
      <c r="C15" s="62">
        <v>2.3199999999999998</v>
      </c>
      <c r="D15" s="63">
        <v>1.5</v>
      </c>
      <c r="E15" s="17">
        <f t="shared" si="0"/>
        <v>3.4799999999999995</v>
      </c>
      <c r="F15" s="61"/>
      <c r="G15" s="31" t="s">
        <v>70</v>
      </c>
      <c r="H15" s="32"/>
      <c r="I15" s="71">
        <v>12</v>
      </c>
      <c r="J15" s="72">
        <v>10</v>
      </c>
      <c r="K15" s="71">
        <v>8</v>
      </c>
    </row>
    <row r="16" spans="1:11" x14ac:dyDescent="0.25">
      <c r="A16" s="15" t="s">
        <v>76</v>
      </c>
      <c r="B16" s="15" t="s">
        <v>31</v>
      </c>
      <c r="C16" s="63">
        <v>1.4</v>
      </c>
      <c r="D16" s="63">
        <v>4</v>
      </c>
      <c r="E16" s="17">
        <f t="shared" si="0"/>
        <v>5.6</v>
      </c>
      <c r="F16" s="60"/>
      <c r="G16" s="25" t="s">
        <v>14</v>
      </c>
      <c r="H16" s="73">
        <v>125</v>
      </c>
      <c r="I16" s="16">
        <f>I8/$H$8</f>
        <v>4.8263786666666659</v>
      </c>
      <c r="J16" s="16">
        <f>J8/$H$8</f>
        <v>2.8263786666666655</v>
      </c>
      <c r="K16" s="16">
        <f>K8/$H$8</f>
        <v>0.8263786666666656</v>
      </c>
    </row>
    <row r="17" spans="1:12" x14ac:dyDescent="0.25">
      <c r="A17" s="63"/>
      <c r="B17" s="63"/>
      <c r="C17" s="63"/>
      <c r="D17" s="63"/>
      <c r="E17" s="17">
        <f t="shared" si="0"/>
        <v>0</v>
      </c>
      <c r="F17" s="60"/>
      <c r="G17" s="25" t="s">
        <v>17</v>
      </c>
      <c r="H17" s="73">
        <v>100</v>
      </c>
      <c r="I17" s="16">
        <f>I9/$H$9</f>
        <v>3.0329733333333322</v>
      </c>
      <c r="J17" s="16">
        <f>J9/$H$9</f>
        <v>1.032973333333332</v>
      </c>
      <c r="K17" s="16">
        <f>K9/$H$9</f>
        <v>-0.96702666666666803</v>
      </c>
    </row>
    <row r="18" spans="1:12" x14ac:dyDescent="0.25">
      <c r="A18" s="63"/>
      <c r="B18" s="63"/>
      <c r="C18" s="63"/>
      <c r="D18" s="63"/>
      <c r="E18" s="17">
        <f t="shared" si="0"/>
        <v>0</v>
      </c>
      <c r="F18" s="60"/>
      <c r="G18" s="25" t="s">
        <v>18</v>
      </c>
      <c r="H18" s="73">
        <v>75</v>
      </c>
      <c r="I18" s="16">
        <f>I10/$H$10</f>
        <v>4.3964444444442655E-2</v>
      </c>
      <c r="J18" s="16">
        <f>J10/$H$10</f>
        <v>-1.9560355555555573</v>
      </c>
      <c r="K18" s="16">
        <f>K10/$H$10</f>
        <v>-3.9560355555555575</v>
      </c>
    </row>
    <row r="19" spans="1:12" x14ac:dyDescent="0.25">
      <c r="A19" s="63"/>
      <c r="B19" s="63"/>
      <c r="C19" s="63"/>
      <c r="D19" s="63"/>
      <c r="E19" s="17">
        <f t="shared" si="0"/>
        <v>0</v>
      </c>
      <c r="F19" s="60"/>
    </row>
    <row r="20" spans="1:12" x14ac:dyDescent="0.25">
      <c r="A20" s="63"/>
      <c r="B20" s="63"/>
      <c r="C20" s="63"/>
      <c r="D20" s="63"/>
      <c r="E20" s="17">
        <f t="shared" si="0"/>
        <v>0</v>
      </c>
      <c r="F20" s="60"/>
      <c r="G20" s="36" t="s">
        <v>20</v>
      </c>
      <c r="H20" s="32"/>
      <c r="I20" s="32"/>
    </row>
    <row r="21" spans="1:12" x14ac:dyDescent="0.25">
      <c r="A21" s="63"/>
      <c r="B21" s="63"/>
      <c r="C21" s="63"/>
      <c r="D21" s="63"/>
      <c r="E21" s="17">
        <f t="shared" si="0"/>
        <v>0</v>
      </c>
      <c r="F21" s="60"/>
      <c r="G21" s="31" t="s">
        <v>70</v>
      </c>
      <c r="H21" s="32"/>
      <c r="I21" s="37"/>
      <c r="K21" s="27"/>
    </row>
    <row r="22" spans="1:12" x14ac:dyDescent="0.25">
      <c r="A22" s="63"/>
      <c r="B22" s="63"/>
      <c r="C22" s="63"/>
      <c r="D22" s="63"/>
      <c r="E22" s="17">
        <f t="shared" si="0"/>
        <v>0</v>
      </c>
      <c r="F22" s="60"/>
      <c r="G22" s="25" t="s">
        <v>14</v>
      </c>
      <c r="H22" s="73">
        <v>125</v>
      </c>
      <c r="I22" s="16">
        <f>$E$45/H8</f>
        <v>7.1736213333333341</v>
      </c>
      <c r="K22" s="27"/>
    </row>
    <row r="23" spans="1:12" ht="15.75" x14ac:dyDescent="0.25">
      <c r="A23" s="15" t="s">
        <v>64</v>
      </c>
      <c r="B23" s="16">
        <f>SUM(E6:E22)</f>
        <v>427.26333333333343</v>
      </c>
      <c r="C23" s="64">
        <v>0.08</v>
      </c>
      <c r="D23" s="63">
        <v>6</v>
      </c>
      <c r="E23" s="17">
        <f>B23*(D23/12)*C23</f>
        <v>17.090533333333337</v>
      </c>
      <c r="F23" s="60"/>
      <c r="G23" s="25" t="s">
        <v>17</v>
      </c>
      <c r="H23" s="73">
        <v>100</v>
      </c>
      <c r="I23" s="16">
        <f>$E$45/H9</f>
        <v>8.9670266666666674</v>
      </c>
      <c r="J23" s="3"/>
      <c r="K23" s="27"/>
    </row>
    <row r="24" spans="1:12" x14ac:dyDescent="0.25">
      <c r="A24" s="53" t="s">
        <v>21</v>
      </c>
      <c r="B24" s="54"/>
      <c r="C24" s="54"/>
      <c r="D24" s="54"/>
      <c r="E24" s="55">
        <f>SUM(E6:E23)</f>
        <v>444.35386666666676</v>
      </c>
      <c r="F24" s="60"/>
      <c r="G24" s="25" t="s">
        <v>18</v>
      </c>
      <c r="H24" s="73">
        <v>75</v>
      </c>
      <c r="I24" s="16">
        <f>$E$45/H10</f>
        <v>11.956035555555557</v>
      </c>
      <c r="J24" s="3"/>
      <c r="K24" s="27"/>
    </row>
    <row r="25" spans="1:12" x14ac:dyDescent="0.25">
      <c r="F25" s="60"/>
    </row>
    <row r="26" spans="1:12" x14ac:dyDescent="0.25">
      <c r="A26" s="7" t="s">
        <v>78</v>
      </c>
      <c r="B26" s="12"/>
      <c r="C26" s="12"/>
      <c r="D26" s="12"/>
      <c r="E26" s="12"/>
      <c r="F26" s="60"/>
    </row>
    <row r="27" spans="1:12" x14ac:dyDescent="0.25">
      <c r="A27" s="51" t="s">
        <v>2</v>
      </c>
      <c r="B27" s="51" t="s">
        <v>3</v>
      </c>
      <c r="C27" s="51" t="s">
        <v>4</v>
      </c>
      <c r="D27" s="51" t="s">
        <v>5</v>
      </c>
      <c r="E27" s="52" t="s">
        <v>6</v>
      </c>
      <c r="F27" s="60"/>
    </row>
    <row r="28" spans="1:12" x14ac:dyDescent="0.25">
      <c r="A28" s="15" t="s">
        <v>35</v>
      </c>
      <c r="B28" s="15" t="s">
        <v>22</v>
      </c>
      <c r="C28" s="62">
        <v>9.5500000000000007</v>
      </c>
      <c r="D28" s="63">
        <v>4</v>
      </c>
      <c r="E28" s="17">
        <f>C28*D28</f>
        <v>38.200000000000003</v>
      </c>
      <c r="F28" s="68"/>
    </row>
    <row r="29" spans="1:12" ht="15.75" x14ac:dyDescent="0.25">
      <c r="A29" s="15" t="s">
        <v>69</v>
      </c>
      <c r="B29" s="15" t="s">
        <v>22</v>
      </c>
      <c r="C29" s="62">
        <v>19.47</v>
      </c>
      <c r="D29" s="63">
        <v>1</v>
      </c>
      <c r="E29" s="17">
        <f>C29*D29</f>
        <v>19.47</v>
      </c>
      <c r="F29" s="68"/>
    </row>
    <row r="30" spans="1:12" ht="15.75" x14ac:dyDescent="0.25">
      <c r="A30" s="15" t="s">
        <v>68</v>
      </c>
      <c r="B30" s="15" t="s">
        <v>22</v>
      </c>
      <c r="C30" s="62">
        <v>11.2</v>
      </c>
      <c r="D30" s="63">
        <v>1</v>
      </c>
      <c r="E30" s="17">
        <f t="shared" ref="E30:E31" si="1">C30*D30</f>
        <v>11.2</v>
      </c>
      <c r="F30" s="58"/>
    </row>
    <row r="31" spans="1:12" x14ac:dyDescent="0.25">
      <c r="A31" s="15" t="s">
        <v>38</v>
      </c>
      <c r="B31" s="15" t="s">
        <v>19</v>
      </c>
      <c r="C31" s="62">
        <v>12</v>
      </c>
      <c r="D31" s="63">
        <v>3</v>
      </c>
      <c r="E31" s="17">
        <f t="shared" si="1"/>
        <v>36</v>
      </c>
      <c r="F31" s="59"/>
    </row>
    <row r="32" spans="1:12" x14ac:dyDescent="0.25">
      <c r="A32" s="15" t="s">
        <v>59</v>
      </c>
      <c r="B32" s="15" t="s">
        <v>19</v>
      </c>
      <c r="C32" s="62">
        <v>12</v>
      </c>
      <c r="D32" s="63">
        <v>3</v>
      </c>
      <c r="E32" s="17">
        <f>C32*D32</f>
        <v>36</v>
      </c>
      <c r="F32" s="60"/>
      <c r="L32" s="38"/>
    </row>
    <row r="33" spans="1:12" x14ac:dyDescent="0.25">
      <c r="A33" s="15" t="s">
        <v>60</v>
      </c>
      <c r="B33" s="15" t="s">
        <v>19</v>
      </c>
      <c r="C33" s="62">
        <v>10</v>
      </c>
      <c r="D33" s="63">
        <v>3</v>
      </c>
      <c r="E33" s="17">
        <f>C33*D33</f>
        <v>30</v>
      </c>
      <c r="F33" s="60"/>
      <c r="L33" s="38"/>
    </row>
    <row r="34" spans="1:12" x14ac:dyDescent="0.25">
      <c r="A34" s="15" t="s">
        <v>90</v>
      </c>
      <c r="B34" s="15" t="s">
        <v>19</v>
      </c>
      <c r="C34" s="62">
        <v>9</v>
      </c>
      <c r="D34" s="63">
        <v>3</v>
      </c>
      <c r="E34" s="17">
        <f>C34*D34</f>
        <v>27</v>
      </c>
      <c r="F34" s="60"/>
      <c r="L34" s="38"/>
    </row>
    <row r="35" spans="1:12" x14ac:dyDescent="0.25">
      <c r="A35" s="15" t="s">
        <v>61</v>
      </c>
      <c r="B35" s="15" t="s">
        <v>19</v>
      </c>
      <c r="C35" s="62">
        <v>20.95</v>
      </c>
      <c r="D35" s="63">
        <v>3</v>
      </c>
      <c r="E35" s="17">
        <f>C35*D35</f>
        <v>62.849999999999994</v>
      </c>
      <c r="F35" s="60"/>
      <c r="L35" s="38"/>
    </row>
    <row r="36" spans="1:12" x14ac:dyDescent="0.25">
      <c r="A36" s="85" t="s">
        <v>92</v>
      </c>
      <c r="B36" s="85" t="s">
        <v>19</v>
      </c>
      <c r="C36" s="62">
        <v>10</v>
      </c>
      <c r="D36" s="63">
        <v>3</v>
      </c>
      <c r="E36" s="17">
        <f>C36*D36</f>
        <v>30</v>
      </c>
      <c r="F36" s="60"/>
    </row>
    <row r="37" spans="1:12" x14ac:dyDescent="0.25">
      <c r="A37" s="63"/>
      <c r="B37" s="62"/>
      <c r="C37" s="65"/>
      <c r="D37" s="63"/>
      <c r="E37" s="17">
        <f t="shared" ref="E37:E39" si="2">C37*D37</f>
        <v>0</v>
      </c>
      <c r="F37" s="60"/>
    </row>
    <row r="38" spans="1:12" x14ac:dyDescent="0.25">
      <c r="A38" s="63"/>
      <c r="B38" s="62"/>
      <c r="C38" s="65"/>
      <c r="D38" s="63"/>
      <c r="E38" s="17">
        <f t="shared" si="2"/>
        <v>0</v>
      </c>
      <c r="F38" s="60"/>
    </row>
    <row r="39" spans="1:12" x14ac:dyDescent="0.25">
      <c r="A39" s="63"/>
      <c r="B39" s="62"/>
      <c r="C39" s="65"/>
      <c r="D39" s="63"/>
      <c r="E39" s="17">
        <f t="shared" si="2"/>
        <v>0</v>
      </c>
      <c r="F39" s="60"/>
    </row>
    <row r="40" spans="1:12" x14ac:dyDescent="0.25">
      <c r="A40" s="63"/>
      <c r="B40" s="62"/>
      <c r="C40" s="65"/>
      <c r="D40" s="63"/>
      <c r="E40" s="17">
        <f t="shared" ref="E40" si="3">B40*(D40/12)*C40</f>
        <v>0</v>
      </c>
      <c r="F40" s="60"/>
    </row>
    <row r="41" spans="1:12" ht="15.75" x14ac:dyDescent="0.25">
      <c r="A41" s="15" t="s">
        <v>67</v>
      </c>
      <c r="B41" s="16">
        <f>SUM(E28:E40)</f>
        <v>290.72000000000003</v>
      </c>
      <c r="C41" s="65">
        <v>0.08</v>
      </c>
      <c r="D41" s="63">
        <v>6</v>
      </c>
      <c r="E41" s="17">
        <f>B41*(D41/12)*C41</f>
        <v>11.628800000000002</v>
      </c>
      <c r="F41" s="60"/>
    </row>
    <row r="42" spans="1:12" x14ac:dyDescent="0.25">
      <c r="A42" s="15" t="s">
        <v>23</v>
      </c>
      <c r="B42" s="15" t="s">
        <v>19</v>
      </c>
      <c r="C42" s="62">
        <v>150</v>
      </c>
      <c r="D42" s="63">
        <v>1</v>
      </c>
      <c r="E42" s="17">
        <f>C42*D42</f>
        <v>150</v>
      </c>
      <c r="F42" s="60"/>
      <c r="L42" s="38"/>
    </row>
    <row r="43" spans="1:12" x14ac:dyDescent="0.25">
      <c r="A43" s="53" t="s">
        <v>24</v>
      </c>
      <c r="B43" s="54"/>
      <c r="C43" s="54"/>
      <c r="D43" s="54"/>
      <c r="E43" s="55">
        <f>SUM(E28:E42)</f>
        <v>452.34880000000004</v>
      </c>
      <c r="F43" s="60"/>
      <c r="L43" s="38"/>
    </row>
    <row r="44" spans="1:12" x14ac:dyDescent="0.25">
      <c r="F44" s="60"/>
      <c r="G44" s="3"/>
      <c r="H44" s="3"/>
      <c r="I44" s="3"/>
      <c r="J44" s="3"/>
      <c r="K44" s="27"/>
      <c r="L44" s="38"/>
    </row>
    <row r="45" spans="1:12" x14ac:dyDescent="0.25">
      <c r="A45" s="40" t="s">
        <v>25</v>
      </c>
      <c r="B45" s="41"/>
      <c r="C45" s="42"/>
      <c r="D45" s="42"/>
      <c r="E45" s="43">
        <f>E24+E43</f>
        <v>896.7026666666668</v>
      </c>
      <c r="F45" s="38"/>
      <c r="G45" s="3"/>
      <c r="H45" s="3"/>
      <c r="I45" s="3"/>
      <c r="J45" s="3"/>
      <c r="K45" s="27"/>
      <c r="L45" s="38"/>
    </row>
    <row r="46" spans="1:12" x14ac:dyDescent="0.25">
      <c r="A46" s="40" t="s">
        <v>26</v>
      </c>
      <c r="B46" s="41"/>
      <c r="C46" s="42"/>
      <c r="D46" s="42"/>
      <c r="E46" s="43">
        <f>(J7*H9)</f>
        <v>1000</v>
      </c>
      <c r="F46" s="18"/>
      <c r="G46" s="3"/>
      <c r="H46" s="3"/>
      <c r="I46" s="3"/>
      <c r="J46" s="3"/>
      <c r="K46" s="27"/>
      <c r="L46" s="38"/>
    </row>
    <row r="47" spans="1:12" x14ac:dyDescent="0.25">
      <c r="A47" s="40" t="s">
        <v>27</v>
      </c>
      <c r="B47" s="45"/>
      <c r="C47" s="46"/>
      <c r="D47" s="46"/>
      <c r="E47" s="47">
        <f>SUM(E46-E45)</f>
        <v>103.2973333333332</v>
      </c>
      <c r="F47" s="18"/>
      <c r="G47" s="3"/>
      <c r="H47" s="3"/>
      <c r="I47" s="3"/>
      <c r="J47" s="3"/>
      <c r="K47" s="27"/>
      <c r="L47" s="38"/>
    </row>
    <row r="48" spans="1:12" x14ac:dyDescent="0.25">
      <c r="F48" s="18"/>
      <c r="G48" s="27"/>
      <c r="H48" s="3"/>
      <c r="I48" s="3"/>
      <c r="J48" s="3"/>
      <c r="K48" s="3"/>
    </row>
    <row r="49" spans="1:11" ht="15.75" x14ac:dyDescent="0.25">
      <c r="A49" s="57" t="s">
        <v>81</v>
      </c>
      <c r="F49" s="27"/>
      <c r="G49" s="3"/>
      <c r="H49" s="3"/>
      <c r="I49" s="3"/>
      <c r="J49" s="3"/>
      <c r="K49" s="3"/>
    </row>
    <row r="50" spans="1:11" x14ac:dyDescent="0.25">
      <c r="B50" s="3"/>
      <c r="C50" s="3"/>
      <c r="D50" s="3"/>
      <c r="E50" s="3"/>
      <c r="F50" s="27"/>
      <c r="G50" s="3"/>
      <c r="H50" s="3"/>
      <c r="I50" s="3"/>
      <c r="J50" s="3"/>
      <c r="K50" s="3"/>
    </row>
    <row r="51" spans="1:11" ht="15.75" x14ac:dyDescent="0.25">
      <c r="A51" s="48" t="s">
        <v>65</v>
      </c>
      <c r="B51" s="3"/>
      <c r="C51" s="3"/>
      <c r="D51" s="3"/>
      <c r="E51" s="3"/>
      <c r="F51" s="18"/>
      <c r="G51" s="39"/>
      <c r="H51" s="39"/>
      <c r="I51" s="39"/>
      <c r="J51" s="39"/>
      <c r="K51" s="39"/>
    </row>
    <row r="52" spans="1:11" x14ac:dyDescent="0.25">
      <c r="A52" s="3"/>
      <c r="B52" s="3"/>
      <c r="C52" s="3"/>
      <c r="D52" s="3"/>
      <c r="E52" s="3"/>
      <c r="F52" s="18"/>
      <c r="G52" s="39"/>
      <c r="H52" s="39"/>
      <c r="I52" s="39"/>
      <c r="J52" s="39"/>
      <c r="K52" s="39"/>
    </row>
    <row r="53" spans="1:11" ht="15.75" x14ac:dyDescent="0.25">
      <c r="A53" s="48" t="s">
        <v>74</v>
      </c>
      <c r="F53" s="18"/>
      <c r="G53" s="39"/>
      <c r="H53" s="39"/>
      <c r="I53" s="39"/>
      <c r="J53" s="39"/>
      <c r="K53" s="39"/>
    </row>
    <row r="54" spans="1:11" ht="15.75" x14ac:dyDescent="0.25">
      <c r="A54" s="48"/>
      <c r="F54" s="44"/>
      <c r="G54" s="3"/>
      <c r="H54" s="3"/>
      <c r="I54" s="3"/>
      <c r="J54" s="3"/>
      <c r="K54" s="3"/>
    </row>
    <row r="55" spans="1:11" x14ac:dyDescent="0.25">
      <c r="A55" s="3"/>
      <c r="F55" s="3"/>
      <c r="G55" s="3"/>
      <c r="H55" s="3"/>
      <c r="I55" s="3"/>
      <c r="J55" s="3"/>
      <c r="K55" s="3"/>
    </row>
    <row r="56" spans="1:1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x14ac:dyDescent="0.25">
      <c r="G58" s="3"/>
      <c r="H58" s="3"/>
      <c r="I58" s="3"/>
      <c r="J58" s="3"/>
      <c r="K58" s="3"/>
    </row>
    <row r="59" spans="1:11" x14ac:dyDescent="0.25">
      <c r="G59" s="3"/>
      <c r="H59" s="3"/>
      <c r="I59" s="3"/>
      <c r="J59" s="3"/>
      <c r="K59" s="3"/>
    </row>
    <row r="60" spans="1:1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x14ac:dyDescent="0.25">
      <c r="B61" s="49"/>
      <c r="C61" s="49"/>
      <c r="D61" s="49"/>
      <c r="E61" s="44"/>
      <c r="F61" s="3"/>
      <c r="G61" s="3"/>
      <c r="H61" s="3"/>
      <c r="I61" s="3"/>
      <c r="J61" s="3"/>
      <c r="K61" s="3"/>
    </row>
    <row r="62" spans="1:1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x14ac:dyDescent="0.25">
      <c r="F63" s="44"/>
      <c r="G63" s="3"/>
      <c r="H63" s="3"/>
      <c r="I63" s="3"/>
      <c r="J63" s="3"/>
      <c r="K63" s="3"/>
    </row>
    <row r="64" spans="1:11" x14ac:dyDescent="0.25">
      <c r="F64" s="3"/>
      <c r="G64" s="3"/>
      <c r="H64" s="3"/>
      <c r="I64" s="3"/>
      <c r="J64" s="3"/>
      <c r="K64" s="3"/>
    </row>
    <row r="65" spans="6:11" x14ac:dyDescent="0.25">
      <c r="F65" s="3"/>
      <c r="G65" s="3"/>
      <c r="H65" s="3"/>
      <c r="I65" s="3"/>
      <c r="J65" s="3"/>
      <c r="K65" s="3"/>
    </row>
  </sheetData>
  <pageMargins left="0.7" right="0.7" top="0.75" bottom="0.75" header="0.3" footer="0.3"/>
  <pageSetup scale="71" orientation="landscape" r:id="rId1"/>
  <ignoredErrors>
    <ignoredError sqref="E9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F256-30DE-4EF8-AE2A-07D445619970}">
  <sheetPr>
    <pageSetUpPr fitToPage="1"/>
  </sheetPr>
  <dimension ref="A1:L56"/>
  <sheetViews>
    <sheetView workbookViewId="0">
      <selection activeCell="B33" sqref="B33"/>
    </sheetView>
  </sheetViews>
  <sheetFormatPr defaultRowHeight="15" x14ac:dyDescent="0.25"/>
  <cols>
    <col min="1" max="1" width="27.28515625" style="4" customWidth="1"/>
    <col min="2" max="2" width="11" style="4" customWidth="1"/>
    <col min="3" max="7" width="9.140625" style="4"/>
    <col min="8" max="8" width="24.140625" style="4" customWidth="1"/>
    <col min="9" max="16384" width="9.140625" style="4"/>
  </cols>
  <sheetData>
    <row r="1" spans="1:11" ht="15.75" x14ac:dyDescent="0.25">
      <c r="A1" s="1" t="s">
        <v>49</v>
      </c>
      <c r="B1" s="2"/>
      <c r="C1" s="2"/>
      <c r="D1" s="2"/>
      <c r="E1" s="3"/>
      <c r="F1" s="3"/>
      <c r="G1" s="3"/>
      <c r="H1" s="3"/>
      <c r="I1" s="3"/>
      <c r="J1" s="3"/>
      <c r="K1" s="3"/>
    </row>
    <row r="2" spans="1:11" ht="15.75" x14ac:dyDescent="0.25">
      <c r="A2" s="5" t="s">
        <v>45</v>
      </c>
      <c r="B2" s="2"/>
      <c r="C2" s="2"/>
      <c r="D2" s="2"/>
      <c r="E2" s="3"/>
      <c r="F2" s="3"/>
      <c r="G2" s="3"/>
      <c r="H2" s="3"/>
      <c r="I2" s="3"/>
      <c r="J2" s="3"/>
      <c r="K2" s="3"/>
    </row>
    <row r="3" spans="1:11" ht="15.75" x14ac:dyDescent="0.25">
      <c r="A3" s="1" t="s">
        <v>1</v>
      </c>
      <c r="B3" s="6"/>
      <c r="C3" s="3"/>
      <c r="D3" s="2"/>
      <c r="E3" s="3"/>
      <c r="F3" s="3"/>
      <c r="G3" s="3"/>
      <c r="H3" s="3"/>
      <c r="I3" s="3"/>
      <c r="J3" s="3"/>
      <c r="K3" s="3"/>
    </row>
    <row r="4" spans="1:11" ht="15.75" x14ac:dyDescent="0.25">
      <c r="A4" s="7" t="s">
        <v>0</v>
      </c>
      <c r="B4" s="8"/>
      <c r="C4" s="8"/>
      <c r="D4" s="8"/>
      <c r="E4" s="9"/>
      <c r="F4" s="58"/>
      <c r="G4" s="3"/>
      <c r="H4" s="1" t="s">
        <v>28</v>
      </c>
      <c r="I4" s="10"/>
      <c r="J4" s="10"/>
      <c r="K4" s="10"/>
    </row>
    <row r="5" spans="1:11" x14ac:dyDescent="0.25">
      <c r="A5" s="51" t="s">
        <v>2</v>
      </c>
      <c r="B5" s="51" t="s">
        <v>3</v>
      </c>
      <c r="C5" s="51" t="s">
        <v>4</v>
      </c>
      <c r="D5" s="51" t="s">
        <v>5</v>
      </c>
      <c r="E5" s="52" t="s">
        <v>6</v>
      </c>
      <c r="F5" s="59"/>
      <c r="G5" s="3"/>
      <c r="H5" s="3"/>
      <c r="I5" s="12"/>
      <c r="J5" s="13" t="s">
        <v>77</v>
      </c>
      <c r="K5" s="14"/>
    </row>
    <row r="6" spans="1:11" x14ac:dyDescent="0.25">
      <c r="A6" s="15" t="s">
        <v>7</v>
      </c>
      <c r="B6" s="15" t="s">
        <v>8</v>
      </c>
      <c r="C6" s="16">
        <v>0.66</v>
      </c>
      <c r="D6" s="15">
        <v>180</v>
      </c>
      <c r="E6" s="17">
        <f t="shared" ref="E6:E17" si="0">(C6*D6)</f>
        <v>118.80000000000001</v>
      </c>
      <c r="F6" s="60"/>
      <c r="G6" s="19"/>
      <c r="H6" s="19"/>
      <c r="I6" s="20" t="s">
        <v>9</v>
      </c>
      <c r="J6" s="21" t="s">
        <v>10</v>
      </c>
      <c r="K6" s="20" t="s">
        <v>11</v>
      </c>
    </row>
    <row r="7" spans="1:11" x14ac:dyDescent="0.25">
      <c r="A7" s="15" t="s">
        <v>12</v>
      </c>
      <c r="B7" s="15" t="s">
        <v>8</v>
      </c>
      <c r="C7" s="16">
        <v>0.79</v>
      </c>
      <c r="D7" s="15">
        <v>75</v>
      </c>
      <c r="E7" s="17">
        <f t="shared" si="0"/>
        <v>59.25</v>
      </c>
      <c r="F7" s="60"/>
      <c r="G7" s="22" t="s">
        <v>56</v>
      </c>
      <c r="H7" s="7"/>
      <c r="I7" s="23">
        <v>12</v>
      </c>
      <c r="J7" s="24">
        <v>10</v>
      </c>
      <c r="K7" s="23">
        <v>8</v>
      </c>
    </row>
    <row r="8" spans="1:11" x14ac:dyDescent="0.25">
      <c r="A8" s="15" t="s">
        <v>13</v>
      </c>
      <c r="B8" s="15" t="s">
        <v>8</v>
      </c>
      <c r="C8" s="16">
        <v>0.4</v>
      </c>
      <c r="D8" s="15">
        <v>180</v>
      </c>
      <c r="E8" s="17">
        <f t="shared" si="0"/>
        <v>72</v>
      </c>
      <c r="F8" s="60"/>
      <c r="G8" s="35" t="s">
        <v>14</v>
      </c>
      <c r="H8" s="26">
        <v>125</v>
      </c>
      <c r="I8" s="17">
        <f>SUM(I7*H8)-E36</f>
        <v>598.04533333333325</v>
      </c>
      <c r="J8" s="17">
        <f>SUM(J7*H8)-E36</f>
        <v>348.04533333333325</v>
      </c>
      <c r="K8" s="17">
        <f>SUM(K7*H8)-E36</f>
        <v>98.045333333333247</v>
      </c>
    </row>
    <row r="9" spans="1:11" x14ac:dyDescent="0.25">
      <c r="A9" s="15" t="s">
        <v>15</v>
      </c>
      <c r="B9" s="15" t="s">
        <v>16</v>
      </c>
      <c r="C9" s="16">
        <v>65</v>
      </c>
      <c r="D9" s="15">
        <v>2</v>
      </c>
      <c r="E9" s="17">
        <f>(C9*D9)/3</f>
        <v>43.333333333333336</v>
      </c>
      <c r="F9" s="60"/>
      <c r="G9" s="35" t="s">
        <v>17</v>
      </c>
      <c r="H9" s="26">
        <v>100</v>
      </c>
      <c r="I9" s="17">
        <f>SUM(I7*H9)-E36</f>
        <v>298.04533333333325</v>
      </c>
      <c r="J9" s="17">
        <f>SUM(J7*H9)-E36</f>
        <v>98.045333333333247</v>
      </c>
      <c r="K9" s="17">
        <f>SUM(K7*H9)-E36</f>
        <v>-101.95466666666675</v>
      </c>
    </row>
    <row r="10" spans="1:11" x14ac:dyDescent="0.25">
      <c r="A10" s="15" t="s">
        <v>32</v>
      </c>
      <c r="B10" s="15" t="s">
        <v>33</v>
      </c>
      <c r="C10" s="16">
        <v>12</v>
      </c>
      <c r="D10" s="15">
        <v>1</v>
      </c>
      <c r="E10" s="17">
        <f t="shared" si="0"/>
        <v>12</v>
      </c>
      <c r="F10" s="60"/>
      <c r="G10" s="35" t="s">
        <v>18</v>
      </c>
      <c r="H10" s="26">
        <v>75</v>
      </c>
      <c r="I10" s="17">
        <f>SUM(I7*H10)-E36</f>
        <v>-1.9546666666667534</v>
      </c>
      <c r="J10" s="17">
        <f>SUM(J7*H10)-E36</f>
        <v>-151.95466666666675</v>
      </c>
      <c r="K10" s="17">
        <f>SUM(K7*H10)-E36</f>
        <v>-301.95466666666675</v>
      </c>
    </row>
    <row r="11" spans="1:11" x14ac:dyDescent="0.25">
      <c r="A11" s="15" t="s">
        <v>53</v>
      </c>
      <c r="B11" s="15" t="s">
        <v>8</v>
      </c>
      <c r="C11" s="16">
        <v>0.65</v>
      </c>
      <c r="D11" s="15">
        <v>20</v>
      </c>
      <c r="E11" s="17">
        <f t="shared" ref="E11" si="1">(C11*D11)</f>
        <v>13</v>
      </c>
      <c r="F11" s="60"/>
      <c r="G11" s="66"/>
      <c r="H11" s="66"/>
      <c r="I11" s="74"/>
      <c r="J11" s="74"/>
      <c r="K11" s="74"/>
    </row>
    <row r="12" spans="1:11" ht="15.75" x14ac:dyDescent="0.25">
      <c r="A12" s="15" t="s">
        <v>82</v>
      </c>
      <c r="B12" s="15" t="s">
        <v>34</v>
      </c>
      <c r="C12" s="16">
        <v>1.6</v>
      </c>
      <c r="D12" s="15">
        <v>10</v>
      </c>
      <c r="E12" s="17">
        <f t="shared" si="0"/>
        <v>16</v>
      </c>
      <c r="F12" s="60"/>
      <c r="H12" s="28" t="s">
        <v>80</v>
      </c>
    </row>
    <row r="13" spans="1:11" ht="15.75" x14ac:dyDescent="0.25">
      <c r="A13" s="15" t="s">
        <v>83</v>
      </c>
      <c r="B13" s="15" t="s">
        <v>34</v>
      </c>
      <c r="C13" s="16">
        <v>3.9</v>
      </c>
      <c r="D13" s="15">
        <v>15</v>
      </c>
      <c r="E13" s="17">
        <f t="shared" si="0"/>
        <v>58.5</v>
      </c>
      <c r="F13" s="60"/>
      <c r="G13" s="3"/>
      <c r="H13" s="3"/>
      <c r="I13" s="12"/>
      <c r="J13" s="13" t="s">
        <v>77</v>
      </c>
      <c r="K13" s="14"/>
    </row>
    <row r="14" spans="1:11" x14ac:dyDescent="0.25">
      <c r="A14" s="15" t="s">
        <v>71</v>
      </c>
      <c r="B14" s="15" t="s">
        <v>30</v>
      </c>
      <c r="C14" s="16">
        <v>13.8</v>
      </c>
      <c r="D14" s="15">
        <v>2</v>
      </c>
      <c r="E14" s="17">
        <f t="shared" si="0"/>
        <v>27.6</v>
      </c>
      <c r="F14" s="60"/>
      <c r="I14" s="29" t="s">
        <v>9</v>
      </c>
      <c r="J14" s="30" t="s">
        <v>10</v>
      </c>
      <c r="K14" s="29" t="s">
        <v>11</v>
      </c>
    </row>
    <row r="15" spans="1:11" x14ac:dyDescent="0.25">
      <c r="A15" s="15" t="s">
        <v>39</v>
      </c>
      <c r="B15" s="15" t="s">
        <v>58</v>
      </c>
      <c r="C15" s="16">
        <v>2.75</v>
      </c>
      <c r="D15" s="15">
        <v>1</v>
      </c>
      <c r="E15" s="17">
        <f t="shared" si="0"/>
        <v>2.75</v>
      </c>
      <c r="F15" s="60"/>
      <c r="G15" s="31" t="s">
        <v>70</v>
      </c>
      <c r="H15" s="32"/>
      <c r="I15" s="33">
        <v>12</v>
      </c>
      <c r="J15" s="34">
        <v>10</v>
      </c>
      <c r="K15" s="33">
        <v>8</v>
      </c>
    </row>
    <row r="16" spans="1:11" x14ac:dyDescent="0.25">
      <c r="A16" s="15" t="s">
        <v>72</v>
      </c>
      <c r="B16" s="15" t="s">
        <v>58</v>
      </c>
      <c r="C16" s="16">
        <v>2.3199999999999998</v>
      </c>
      <c r="D16" s="15">
        <v>1.5</v>
      </c>
      <c r="E16" s="17">
        <f t="shared" si="0"/>
        <v>3.4799999999999995</v>
      </c>
      <c r="F16" s="61"/>
      <c r="G16" s="25" t="s">
        <v>14</v>
      </c>
      <c r="H16" s="35">
        <v>125</v>
      </c>
      <c r="I16" s="16">
        <f>I8/$H$8</f>
        <v>4.7843626666666657</v>
      </c>
      <c r="J16" s="16">
        <f>J8/$H$8</f>
        <v>2.7843626666666661</v>
      </c>
      <c r="K16" s="16">
        <f>K8/$H$8</f>
        <v>0.78436266666666599</v>
      </c>
    </row>
    <row r="17" spans="1:12" x14ac:dyDescent="0.25">
      <c r="A17" s="15" t="s">
        <v>76</v>
      </c>
      <c r="B17" s="15" t="s">
        <v>31</v>
      </c>
      <c r="C17" s="16">
        <v>1.4</v>
      </c>
      <c r="D17" s="15">
        <v>4</v>
      </c>
      <c r="E17" s="17">
        <f t="shared" si="0"/>
        <v>5.6</v>
      </c>
      <c r="F17" s="60"/>
      <c r="G17" s="25" t="s">
        <v>17</v>
      </c>
      <c r="H17" s="35">
        <v>100</v>
      </c>
      <c r="I17" s="16">
        <f>I9/$H$9</f>
        <v>2.9804533333333323</v>
      </c>
      <c r="J17" s="16">
        <f>J9/$H$9</f>
        <v>0.98045333333333251</v>
      </c>
      <c r="K17" s="16">
        <f>K9/$H$9</f>
        <v>-1.0195466666666675</v>
      </c>
    </row>
    <row r="18" spans="1:12" ht="15.75" x14ac:dyDescent="0.25">
      <c r="A18" s="15" t="s">
        <v>64</v>
      </c>
      <c r="B18" s="16">
        <f>SUM(E6:E17)</f>
        <v>432.31333333333339</v>
      </c>
      <c r="C18" s="50">
        <v>0.08</v>
      </c>
      <c r="D18" s="15">
        <v>6</v>
      </c>
      <c r="E18" s="17">
        <f>B18*(D18/12)*C18</f>
        <v>17.292533333333335</v>
      </c>
      <c r="F18" s="60"/>
      <c r="G18" s="25" t="s">
        <v>18</v>
      </c>
      <c r="H18" s="35">
        <v>75</v>
      </c>
      <c r="I18" s="16">
        <f>I10/$H$10</f>
        <v>-2.6062222222223378E-2</v>
      </c>
      <c r="J18" s="16">
        <f>J10/$H$10</f>
        <v>-2.0260622222222233</v>
      </c>
      <c r="K18" s="16">
        <f>K10/$H$10</f>
        <v>-4.0260622222222233</v>
      </c>
    </row>
    <row r="19" spans="1:12" x14ac:dyDescent="0.25">
      <c r="A19" s="53" t="s">
        <v>21</v>
      </c>
      <c r="B19" s="54"/>
      <c r="C19" s="54"/>
      <c r="D19" s="54"/>
      <c r="E19" s="55">
        <f>SUM(E6:E18)</f>
        <v>449.60586666666671</v>
      </c>
      <c r="F19" s="60"/>
    </row>
    <row r="20" spans="1:12" x14ac:dyDescent="0.25">
      <c r="F20" s="60"/>
      <c r="G20" s="36" t="s">
        <v>20</v>
      </c>
      <c r="H20" s="32"/>
      <c r="I20" s="32"/>
    </row>
    <row r="21" spans="1:12" x14ac:dyDescent="0.25">
      <c r="A21" s="7" t="s">
        <v>78</v>
      </c>
      <c r="B21" s="12"/>
      <c r="C21" s="12"/>
      <c r="D21" s="12"/>
      <c r="E21" s="12"/>
      <c r="F21" s="60"/>
      <c r="G21" s="31" t="s">
        <v>70</v>
      </c>
      <c r="H21" s="32"/>
      <c r="I21" s="37"/>
      <c r="K21" s="27"/>
    </row>
    <row r="22" spans="1:12" x14ac:dyDescent="0.25">
      <c r="A22" s="51" t="s">
        <v>2</v>
      </c>
      <c r="B22" s="51" t="s">
        <v>3</v>
      </c>
      <c r="C22" s="51" t="s">
        <v>4</v>
      </c>
      <c r="D22" s="51" t="s">
        <v>5</v>
      </c>
      <c r="E22" s="52" t="s">
        <v>6</v>
      </c>
      <c r="F22" s="68"/>
      <c r="G22" s="25" t="s">
        <v>14</v>
      </c>
      <c r="H22" s="35">
        <v>125</v>
      </c>
      <c r="I22" s="16">
        <f>$E$36/H8</f>
        <v>7.2156373333333343</v>
      </c>
      <c r="K22" s="27"/>
    </row>
    <row r="23" spans="1:12" x14ac:dyDescent="0.25">
      <c r="A23" s="15" t="s">
        <v>35</v>
      </c>
      <c r="B23" s="15" t="s">
        <v>22</v>
      </c>
      <c r="C23" s="16">
        <v>9.5500000000000007</v>
      </c>
      <c r="D23" s="15">
        <v>4</v>
      </c>
      <c r="E23" s="17">
        <f>C23*D23</f>
        <v>38.200000000000003</v>
      </c>
      <c r="F23" s="68"/>
      <c r="G23" s="25" t="s">
        <v>17</v>
      </c>
      <c r="H23" s="35">
        <v>100</v>
      </c>
      <c r="I23" s="16">
        <f>$E$36/H9</f>
        <v>9.0195466666666668</v>
      </c>
      <c r="J23" s="3"/>
      <c r="K23" s="27"/>
    </row>
    <row r="24" spans="1:12" ht="15.75" x14ac:dyDescent="0.25">
      <c r="A24" s="15" t="s">
        <v>69</v>
      </c>
      <c r="B24" s="15" t="s">
        <v>22</v>
      </c>
      <c r="C24" s="16">
        <v>19.47</v>
      </c>
      <c r="D24" s="15">
        <v>1</v>
      </c>
      <c r="E24" s="17">
        <f>C24*D24</f>
        <v>19.47</v>
      </c>
      <c r="F24" s="58"/>
      <c r="G24" s="25" t="s">
        <v>18</v>
      </c>
      <c r="H24" s="35">
        <v>75</v>
      </c>
      <c r="I24" s="16">
        <f>$E$36/H10</f>
        <v>12.026062222222224</v>
      </c>
      <c r="J24" s="3"/>
      <c r="K24" s="27"/>
    </row>
    <row r="25" spans="1:12" ht="15.75" x14ac:dyDescent="0.25">
      <c r="A25" s="15" t="s">
        <v>68</v>
      </c>
      <c r="B25" s="15" t="s">
        <v>22</v>
      </c>
      <c r="C25" s="16">
        <v>11.2</v>
      </c>
      <c r="D25" s="15">
        <v>1</v>
      </c>
      <c r="E25" s="17">
        <f t="shared" ref="E25:E26" si="2">C25*D25</f>
        <v>11.2</v>
      </c>
      <c r="F25" s="59"/>
    </row>
    <row r="26" spans="1:12" x14ac:dyDescent="0.25">
      <c r="A26" s="15" t="s">
        <v>38</v>
      </c>
      <c r="B26" s="15" t="s">
        <v>19</v>
      </c>
      <c r="C26" s="16">
        <v>12</v>
      </c>
      <c r="D26" s="15">
        <v>3</v>
      </c>
      <c r="E26" s="17">
        <f t="shared" si="2"/>
        <v>36</v>
      </c>
      <c r="F26" s="60"/>
    </row>
    <row r="27" spans="1:12" x14ac:dyDescent="0.25">
      <c r="A27" s="15" t="s">
        <v>59</v>
      </c>
      <c r="B27" s="15" t="s">
        <v>19</v>
      </c>
      <c r="C27" s="16">
        <v>12</v>
      </c>
      <c r="D27" s="15">
        <v>3</v>
      </c>
      <c r="E27" s="17">
        <f>C27*D27</f>
        <v>36</v>
      </c>
      <c r="F27" s="60"/>
      <c r="L27" s="38"/>
    </row>
    <row r="28" spans="1:12" x14ac:dyDescent="0.25">
      <c r="A28" s="15" t="s">
        <v>60</v>
      </c>
      <c r="B28" s="15" t="s">
        <v>19</v>
      </c>
      <c r="C28" s="16">
        <v>10</v>
      </c>
      <c r="D28" s="15">
        <v>3</v>
      </c>
      <c r="E28" s="17">
        <f>C28*D28</f>
        <v>30</v>
      </c>
      <c r="F28" s="60"/>
      <c r="L28" s="38"/>
    </row>
    <row r="29" spans="1:12" x14ac:dyDescent="0.25">
      <c r="A29" s="15" t="s">
        <v>90</v>
      </c>
      <c r="B29" s="15" t="s">
        <v>19</v>
      </c>
      <c r="C29" s="16">
        <v>9</v>
      </c>
      <c r="D29" s="15">
        <v>3</v>
      </c>
      <c r="E29" s="17">
        <f>C29*D29</f>
        <v>27</v>
      </c>
      <c r="F29" s="60"/>
      <c r="L29" s="38"/>
    </row>
    <row r="30" spans="1:12" x14ac:dyDescent="0.25">
      <c r="A30" s="15" t="s">
        <v>61</v>
      </c>
      <c r="B30" s="15" t="s">
        <v>19</v>
      </c>
      <c r="C30" s="16">
        <v>20.95</v>
      </c>
      <c r="D30" s="15">
        <v>3</v>
      </c>
      <c r="E30" s="17">
        <f>C30*D30</f>
        <v>62.849999999999994</v>
      </c>
      <c r="F30" s="60"/>
      <c r="L30" s="38"/>
    </row>
    <row r="31" spans="1:12" x14ac:dyDescent="0.25">
      <c r="A31" s="15" t="s">
        <v>92</v>
      </c>
      <c r="B31" s="15" t="s">
        <v>19</v>
      </c>
      <c r="C31" s="16">
        <v>10</v>
      </c>
      <c r="D31" s="15">
        <v>3</v>
      </c>
      <c r="E31" s="17">
        <f>C31*D31</f>
        <v>30</v>
      </c>
      <c r="F31" s="60"/>
      <c r="L31" s="38"/>
    </row>
    <row r="32" spans="1:12" ht="15.75" x14ac:dyDescent="0.25">
      <c r="A32" s="15" t="s">
        <v>67</v>
      </c>
      <c r="B32" s="16">
        <f>SUM(E23:E31)</f>
        <v>290.72000000000003</v>
      </c>
      <c r="C32" s="56">
        <v>0.08</v>
      </c>
      <c r="D32" s="15">
        <v>6</v>
      </c>
      <c r="E32" s="17">
        <f>B32*(D32/12)*C32</f>
        <v>11.628800000000002</v>
      </c>
      <c r="F32" s="60"/>
    </row>
    <row r="33" spans="1:12" x14ac:dyDescent="0.25">
      <c r="A33" s="15" t="s">
        <v>23</v>
      </c>
      <c r="B33" s="15" t="s">
        <v>19</v>
      </c>
      <c r="C33" s="16">
        <v>150</v>
      </c>
      <c r="D33" s="15">
        <v>1</v>
      </c>
      <c r="E33" s="17">
        <f>C33*D33</f>
        <v>150</v>
      </c>
      <c r="F33" s="60"/>
      <c r="L33" s="38"/>
    </row>
    <row r="34" spans="1:12" x14ac:dyDescent="0.25">
      <c r="A34" s="53" t="s">
        <v>24</v>
      </c>
      <c r="B34" s="54"/>
      <c r="C34" s="54"/>
      <c r="D34" s="54"/>
      <c r="E34" s="55">
        <f>SUM(E23:E33)</f>
        <v>452.34880000000004</v>
      </c>
      <c r="F34" s="60"/>
      <c r="L34" s="38"/>
    </row>
    <row r="35" spans="1:12" x14ac:dyDescent="0.25">
      <c r="F35" s="69"/>
      <c r="G35" s="3"/>
      <c r="H35" s="3"/>
      <c r="I35" s="3"/>
      <c r="J35" s="3"/>
      <c r="K35" s="27"/>
      <c r="L35" s="38"/>
    </row>
    <row r="36" spans="1:12" x14ac:dyDescent="0.25">
      <c r="A36" s="40" t="s">
        <v>25</v>
      </c>
      <c r="B36" s="41"/>
      <c r="C36" s="42"/>
      <c r="D36" s="42"/>
      <c r="E36" s="43">
        <f>E19+E34</f>
        <v>901.95466666666675</v>
      </c>
      <c r="F36" s="18"/>
      <c r="G36" s="3"/>
      <c r="H36" s="3"/>
      <c r="I36" s="3"/>
      <c r="J36" s="3"/>
      <c r="K36" s="27"/>
      <c r="L36" s="38"/>
    </row>
    <row r="37" spans="1:12" x14ac:dyDescent="0.25">
      <c r="A37" s="40" t="s">
        <v>26</v>
      </c>
      <c r="B37" s="41"/>
      <c r="C37" s="42"/>
      <c r="D37" s="42"/>
      <c r="E37" s="43">
        <f>(J7*H9)</f>
        <v>1000</v>
      </c>
      <c r="F37" s="18"/>
      <c r="G37" s="3"/>
      <c r="H37" s="3"/>
      <c r="I37" s="3"/>
      <c r="J37" s="3"/>
      <c r="K37" s="27"/>
      <c r="L37" s="38"/>
    </row>
    <row r="38" spans="1:12" x14ac:dyDescent="0.25">
      <c r="A38" s="40" t="s">
        <v>27</v>
      </c>
      <c r="B38" s="45"/>
      <c r="C38" s="46"/>
      <c r="D38" s="46"/>
      <c r="E38" s="47">
        <f>SUM(E37-E36)</f>
        <v>98.045333333333247</v>
      </c>
      <c r="F38" s="18"/>
      <c r="G38" s="3"/>
      <c r="H38" s="3"/>
      <c r="I38" s="3"/>
      <c r="J38" s="3"/>
      <c r="K38" s="27"/>
      <c r="L38" s="38"/>
    </row>
    <row r="39" spans="1:12" x14ac:dyDescent="0.25">
      <c r="F39" s="27"/>
      <c r="G39" s="27"/>
      <c r="H39" s="3"/>
      <c r="I39" s="3"/>
      <c r="J39" s="3"/>
      <c r="K39" s="3"/>
    </row>
    <row r="40" spans="1:12" ht="15.75" x14ac:dyDescent="0.25">
      <c r="A40" s="57" t="s">
        <v>85</v>
      </c>
      <c r="F40" s="27"/>
      <c r="G40" s="3"/>
      <c r="H40" s="3"/>
      <c r="I40" s="3"/>
      <c r="J40" s="3"/>
      <c r="K40" s="3"/>
    </row>
    <row r="41" spans="1:12" x14ac:dyDescent="0.25">
      <c r="B41" s="3"/>
      <c r="C41" s="3"/>
      <c r="D41" s="3"/>
      <c r="E41" s="3"/>
      <c r="F41" s="18"/>
      <c r="G41" s="3"/>
      <c r="H41" s="3"/>
      <c r="I41" s="3"/>
      <c r="J41" s="3"/>
      <c r="K41" s="3"/>
    </row>
    <row r="42" spans="1:12" ht="15.75" x14ac:dyDescent="0.25">
      <c r="A42" s="3" t="s">
        <v>84</v>
      </c>
      <c r="B42" s="3"/>
      <c r="C42" s="3"/>
      <c r="D42" s="3"/>
      <c r="E42" s="3"/>
      <c r="F42" s="18"/>
      <c r="G42" s="39"/>
      <c r="H42" s="39"/>
      <c r="I42" s="39"/>
      <c r="J42" s="39"/>
      <c r="K42" s="39"/>
    </row>
    <row r="43" spans="1:12" x14ac:dyDescent="0.25">
      <c r="A43" s="3"/>
      <c r="G43" s="39"/>
      <c r="H43" s="39"/>
      <c r="I43" s="39"/>
      <c r="J43" s="39"/>
      <c r="K43" s="39"/>
    </row>
    <row r="44" spans="1:12" ht="15.75" x14ac:dyDescent="0.25">
      <c r="A44" s="48" t="s">
        <v>74</v>
      </c>
      <c r="B44" s="3"/>
      <c r="C44" s="3"/>
      <c r="D44" s="3"/>
      <c r="E44" s="3"/>
      <c r="F44" s="18"/>
      <c r="G44" s="39"/>
      <c r="H44" s="39"/>
      <c r="I44" s="39"/>
      <c r="J44" s="39"/>
      <c r="K44" s="39"/>
    </row>
    <row r="45" spans="1:12" ht="15.75" x14ac:dyDescent="0.25">
      <c r="A45" s="48"/>
      <c r="F45" s="44"/>
      <c r="G45" s="3"/>
      <c r="H45" s="3"/>
      <c r="I45" s="3"/>
      <c r="J45" s="3"/>
      <c r="K45" s="3"/>
    </row>
    <row r="46" spans="1:12" x14ac:dyDescent="0.25">
      <c r="A46" s="3"/>
      <c r="F46" s="3"/>
      <c r="G46" s="3"/>
      <c r="H46" s="3"/>
      <c r="I46" s="3"/>
      <c r="J46" s="3"/>
      <c r="K46" s="3"/>
    </row>
    <row r="47" spans="1:1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25">
      <c r="G49" s="3"/>
      <c r="H49" s="3"/>
      <c r="I49" s="3"/>
      <c r="J49" s="3"/>
      <c r="K49" s="3"/>
    </row>
    <row r="50" spans="2:11" x14ac:dyDescent="0.25">
      <c r="G50" s="3"/>
      <c r="H50" s="3"/>
      <c r="I50" s="3"/>
      <c r="J50" s="3"/>
      <c r="K50" s="3"/>
    </row>
    <row r="51" spans="2:1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x14ac:dyDescent="0.25">
      <c r="B52" s="49"/>
      <c r="C52" s="49"/>
      <c r="D52" s="49"/>
      <c r="E52" s="44"/>
      <c r="F52" s="3"/>
      <c r="G52" s="3"/>
      <c r="H52" s="3"/>
      <c r="I52" s="3"/>
      <c r="J52" s="3"/>
      <c r="K52" s="3"/>
    </row>
    <row r="53" spans="2:1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x14ac:dyDescent="0.25">
      <c r="F54" s="44"/>
      <c r="G54" s="3"/>
      <c r="H54" s="3"/>
      <c r="I54" s="3"/>
      <c r="J54" s="3"/>
      <c r="K54" s="3"/>
    </row>
    <row r="55" spans="2:11" x14ac:dyDescent="0.25">
      <c r="F55" s="3"/>
      <c r="G55" s="3"/>
      <c r="H55" s="3"/>
      <c r="I55" s="3"/>
      <c r="J55" s="3"/>
      <c r="K55" s="3"/>
    </row>
    <row r="56" spans="2:11" x14ac:dyDescent="0.25">
      <c r="F56" s="3"/>
      <c r="G56" s="3"/>
      <c r="H56" s="3"/>
      <c r="I56" s="3"/>
      <c r="J56" s="3"/>
      <c r="K56" s="3"/>
    </row>
  </sheetData>
  <pageMargins left="0.7" right="0.7" top="0.75" bottom="0.75" header="0.3" footer="0.3"/>
  <pageSetup scale="71" orientation="landscape" r:id="rId1"/>
  <ignoredErrors>
    <ignoredError sqref="E9 E3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6F6AB5F736674A8C8D312730A656C3" ma:contentTypeVersion="11" ma:contentTypeDescription="Create a new document." ma:contentTypeScope="" ma:versionID="188f26cd31a3df6b184c3e9d342fcfe8">
  <xsd:schema xmlns:xsd="http://www.w3.org/2001/XMLSchema" xmlns:xs="http://www.w3.org/2001/XMLSchema" xmlns:p="http://schemas.microsoft.com/office/2006/metadata/properties" xmlns:ns2="a0ef5a59-f97f-4eea-b150-42de0bfc28e9" xmlns:ns3="d38726ec-540c-4d78-ab57-13e388bff2c7" targetNamespace="http://schemas.microsoft.com/office/2006/metadata/properties" ma:root="true" ma:fieldsID="ba7550b1beb42728e0f6563a8771da19" ns2:_="" ns3:_="">
    <xsd:import namespace="a0ef5a59-f97f-4eea-b150-42de0bfc28e9"/>
    <xsd:import namespace="d38726ec-540c-4d78-ab57-13e388bff2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f5a59-f97f-4eea-b150-42de0bfc2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2112047-8702-4ac9-aeff-28ab65cc26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8726ec-540c-4d78-ab57-13e388bff2c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6e2c048-8d2b-47d3-ad98-f75c64a6d206}" ma:internalName="TaxCatchAll" ma:showField="CatchAllData" ma:web="d38726ec-540c-4d78-ab57-13e388bff2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94E4AF-C6A5-4142-B26B-0775202527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77043-B035-44EA-ADD7-9F6FF82E0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f5a59-f97f-4eea-b150-42de0bfc28e9"/>
    <ds:schemaRef ds:uri="d38726ec-540c-4d78-ab57-13e388bff2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Alfalfa Estimated</vt:lpstr>
      <vt:lpstr>Alfalfa Actual</vt:lpstr>
      <vt:lpstr>Orchardgrass Estimated</vt:lpstr>
      <vt:lpstr>Orchardgrass Actual</vt:lpstr>
      <vt:lpstr>Timothy Estimated</vt:lpstr>
      <vt:lpstr>Timothy Actual</vt:lpstr>
      <vt:lpstr>Fescue Estimated</vt:lpstr>
      <vt:lpstr>Fescue Actual</vt:lpstr>
      <vt:lpstr>Orchardgrass Fescue Mix Est</vt:lpstr>
      <vt:lpstr>Orchardgrass Fescue Mix Actual</vt:lpstr>
      <vt:lpstr>Orchardgrass Alfalfa Mix Est</vt:lpstr>
      <vt:lpstr>Orchardgrass Alfalfa Mix 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Nathaniel Bruce</dc:creator>
  <cp:lastModifiedBy>Bruce, Nathaniel</cp:lastModifiedBy>
  <cp:lastPrinted>2024-04-29T14:27:42Z</cp:lastPrinted>
  <dcterms:created xsi:type="dcterms:W3CDTF">2023-03-29T18:44:00Z</dcterms:created>
  <dcterms:modified xsi:type="dcterms:W3CDTF">2024-08-19T12:50:58Z</dcterms:modified>
</cp:coreProperties>
</file>